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65" activeTab="0"/>
  </bookViews>
  <sheets>
    <sheet name="Junior Femenino" sheetId="1" r:id="rId1"/>
    <sheet name="Junior Masculino" sheetId="2" r:id="rId2"/>
  </sheets>
  <definedNames>
    <definedName name="_xlnm.Print_Titles" localSheetId="0">'Junior Femenino'!$A:$A,'Junior Femenino'!$1:$4</definedName>
    <definedName name="_xlnm.Print_Titles" localSheetId="1">'Junior Masculino'!$A:$A,'Junior Masculino'!$1:$4</definedName>
  </definedNames>
  <calcPr fullCalcOnLoad="1"/>
</workbook>
</file>

<file path=xl/sharedStrings.xml><?xml version="1.0" encoding="utf-8"?>
<sst xmlns="http://schemas.openxmlformats.org/spreadsheetml/2006/main" count="277" uniqueCount="124">
  <si>
    <t>Score</t>
  </si>
  <si>
    <t>APELLIDOS y NOMBRE</t>
  </si>
  <si>
    <t>Puntos</t>
  </si>
  <si>
    <t>ALVAREZ ASOREY, HUGO</t>
  </si>
  <si>
    <t>TOTAL</t>
  </si>
  <si>
    <t>RANKING JUNIOR MASCULINO</t>
  </si>
  <si>
    <t>RANKING JUNIOR FEMENINO</t>
  </si>
  <si>
    <t>MENENDEZ GARCIA, SAUL</t>
  </si>
  <si>
    <t>MENENDEZ MDEZ-MORAN, HUGO</t>
  </si>
  <si>
    <t>GARCIA-MANCEBO GLEZ, CARLOS</t>
  </si>
  <si>
    <t>GONZALEZ VALLINA, JAVIER</t>
  </si>
  <si>
    <t>FGPA 2008</t>
  </si>
  <si>
    <t>COPA PTA HIERRO</t>
  </si>
  <si>
    <t>ALICANTE GOLF</t>
  </si>
  <si>
    <t>MATCH PLAY</t>
  </si>
  <si>
    <t>1/16 FINAL</t>
  </si>
  <si>
    <t>NO CORTE</t>
  </si>
  <si>
    <t>Ronda</t>
  </si>
  <si>
    <t>1/8 FINAL</t>
  </si>
  <si>
    <t xml:space="preserve">CTO. BARCELONA </t>
  </si>
  <si>
    <t>R.C.G. EL PRAT</t>
  </si>
  <si>
    <t>1º PUNT GIRL</t>
  </si>
  <si>
    <t>SHERRY GOLF</t>
  </si>
  <si>
    <t>ALVAREZ VALCARCE, ISABEL</t>
  </si>
  <si>
    <t>ROSETE FABOS, ANDREA</t>
  </si>
  <si>
    <t>Medal Play (216)</t>
  </si>
  <si>
    <t>CUERVO CUERVO, SONIA</t>
  </si>
  <si>
    <t>IBARRA GARCIA, ANGELA</t>
  </si>
  <si>
    <t>GRACE COLETES, ANGELA</t>
  </si>
  <si>
    <t>SANJUAN GUTIERREZ, ANA</t>
  </si>
  <si>
    <t>CASTRO FERNANDEZ, CECILIA</t>
  </si>
  <si>
    <t>ALONSO RUISANCHEZ, ENRIQUE</t>
  </si>
  <si>
    <t>x</t>
  </si>
  <si>
    <t>COPA PRINCIPADO</t>
  </si>
  <si>
    <t>LLANES</t>
  </si>
  <si>
    <t>Corte</t>
  </si>
  <si>
    <t>SANJUAN GUTIERREZ, COVADONGA</t>
  </si>
  <si>
    <t>SUAREZ GIL, ELISA</t>
  </si>
  <si>
    <t>FERNANDEZ HEVIA, SARA</t>
  </si>
  <si>
    <t>GARCIA-MANCEBO GLEZ, HENAR</t>
  </si>
  <si>
    <t>SUAREZ BODE, CELIA</t>
  </si>
  <si>
    <t>HERNANDEZ SUAREZ, PATRICIA</t>
  </si>
  <si>
    <t>LEBRATO ALVAREZ, MARIA</t>
  </si>
  <si>
    <t>VIDAU GETAN, CARMEN</t>
  </si>
  <si>
    <t>VERGARA FORES, MARTA</t>
  </si>
  <si>
    <t>LUEJE GARCIA, NORENA</t>
  </si>
  <si>
    <t>VELASCO FERNANDEZ, MARIA</t>
  </si>
  <si>
    <t>GONZALEZ UNG, HELENA</t>
  </si>
  <si>
    <t>MARTINEZ FABOS, ANGELA</t>
  </si>
  <si>
    <t>SOBRINO BLANCO, LUCIA</t>
  </si>
  <si>
    <t>MEDAL PLAY (142)</t>
  </si>
  <si>
    <t>MENES CUERVO, ANDRES</t>
  </si>
  <si>
    <t>CASTRO LOPEZ, DAVID</t>
  </si>
  <si>
    <t>PEREZ SANCHEZ, DIEGO</t>
  </si>
  <si>
    <t>FERNANDEZ MENDEZ, ALEJANDRO</t>
  </si>
  <si>
    <t>RODRIGUEZ VALLINAS, DIEGO</t>
  </si>
  <si>
    <t>SOTO PEÑA, GUILLERMO</t>
  </si>
  <si>
    <t>POSTIGO GUTIERREZ, ALVARO</t>
  </si>
  <si>
    <t>NAVARRO AMIEVA, MANUEL</t>
  </si>
  <si>
    <t>GONZALEZ ROCES, IGNACIO</t>
  </si>
  <si>
    <t>GUTIERREZ CORO, ENOL</t>
  </si>
  <si>
    <t>HEREDIA GUTIERREZ, GUILLERMO</t>
  </si>
  <si>
    <t>DOPICO ROZAS, NICOLAS</t>
  </si>
  <si>
    <t>CANTERO GUTIERREZ, IVAN</t>
  </si>
  <si>
    <t>PENDAS RECONDO, ENRIQUE</t>
  </si>
  <si>
    <t>VELASCO OTERO, CARLOS</t>
  </si>
  <si>
    <t>MEDAL PLAY PAR 74</t>
  </si>
  <si>
    <t>MEDAL PLAY PAR 72</t>
  </si>
  <si>
    <t xml:space="preserve">CTO. JUNIOR y BOYS </t>
  </si>
  <si>
    <t>C. G. EL BOSQUE</t>
  </si>
  <si>
    <t>COPA SS.MM REY</t>
  </si>
  <si>
    <t>PLATJA PALS</t>
  </si>
  <si>
    <t>X</t>
  </si>
  <si>
    <t>CASTIELLO</t>
  </si>
  <si>
    <t>MEDAL PLAY (140)</t>
  </si>
  <si>
    <t>RUBIO SOLIS, DIEGO</t>
  </si>
  <si>
    <t>ORDOÑEZ PERALES, ALEJANDRO</t>
  </si>
  <si>
    <t>GRANDA GONZALEZ, DANIEL</t>
  </si>
  <si>
    <t>VIGIL HERNANDEZ, VICTORIA</t>
  </si>
  <si>
    <t>PASARIN OLALLA, ALEJANDRA</t>
  </si>
  <si>
    <t>IBARRA GARCIA, MARTA</t>
  </si>
  <si>
    <t>MEREDIZ PALACIOS, ICIAR</t>
  </si>
  <si>
    <t>SUAREZ BODE, LORETO</t>
  </si>
  <si>
    <t>MEDAL PLAY PAR 70</t>
  </si>
  <si>
    <t>COPA ANDALUCIA</t>
  </si>
  <si>
    <t>BELLAVISTA GOLF</t>
  </si>
  <si>
    <t>INTERNACIONAL JUNIOR</t>
  </si>
  <si>
    <t>IZKI GOLF</t>
  </si>
  <si>
    <t>CTO CANARIAS</t>
  </si>
  <si>
    <t>MENENDEZ CASTAÑO, FERNANDO</t>
  </si>
  <si>
    <t>LAS CALDAS</t>
  </si>
  <si>
    <t>SOLLA MONSERRATE, VICTOR</t>
  </si>
  <si>
    <t>DIAZ GARCIA, MIGUEL</t>
  </si>
  <si>
    <t>CTO. DOBLES ESPAÑA</t>
  </si>
  <si>
    <t>1/4 FINAL</t>
  </si>
  <si>
    <t>PASTOR PINILLA, ANA</t>
  </si>
  <si>
    <t>1/2 FINAL</t>
  </si>
  <si>
    <t>CTO INDIVIDUAL ESPAÑA</t>
  </si>
  <si>
    <t>ALVAREZ ASOREY, PAULA</t>
  </si>
  <si>
    <t>Si</t>
  </si>
  <si>
    <t>No</t>
  </si>
  <si>
    <t>COPA COMUNIDAD VALENCIA</t>
  </si>
  <si>
    <t>ESCORPION</t>
  </si>
  <si>
    <t>MEDAL PLAY PAR 71</t>
  </si>
  <si>
    <t>GRAN PRIX CHIBERTA</t>
  </si>
  <si>
    <t>CHIBERTA GOLF</t>
  </si>
  <si>
    <t>FERNANDEZ LOPEZ, ALBERTO</t>
  </si>
  <si>
    <t>ABSOLUTO ASTURIAS</t>
  </si>
  <si>
    <t>LA LLOREA</t>
  </si>
  <si>
    <t>TUÑON ALVAREZ, MIGUEL</t>
  </si>
  <si>
    <t>LLOREA</t>
  </si>
  <si>
    <t>MONCADA GARCIA, ROCIO</t>
  </si>
  <si>
    <t>BALAGARES</t>
  </si>
  <si>
    <t>ABSOLUTO ESPAÑA</t>
  </si>
  <si>
    <t>LAUKARIZ</t>
  </si>
  <si>
    <t>COPA CDAD VALENCIA</t>
  </si>
  <si>
    <t>BARGANIZA</t>
  </si>
  <si>
    <t>CTO JUNIOR CADETE</t>
  </si>
  <si>
    <t>JUNIOR y CADETE</t>
  </si>
  <si>
    <t>TARTIERE ALONSO, VICTOR</t>
  </si>
  <si>
    <t>MEDAL PLAY (144)</t>
  </si>
  <si>
    <t>OTERO GONZALEZ, NACHO</t>
  </si>
  <si>
    <t>GONZALEZ JAIMEZ, ANA</t>
  </si>
  <si>
    <t>FINAL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</si>
</sst>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7">
    <font>
      <sz val="10"/>
      <name val="Arial"/>
      <family val="0"/>
    </font>
    <font>
      <sz val="7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Tahoma"/>
      <family val="2"/>
    </font>
    <font>
      <b/>
      <sz val="18"/>
      <color indexed="10"/>
      <name val="Tahoma"/>
      <family val="2"/>
    </font>
    <font>
      <sz val="6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1" fontId="1" fillId="24" borderId="18" xfId="0" applyNumberFormat="1" applyFont="1" applyFill="1" applyBorder="1" applyAlignment="1">
      <alignment horizontal="center" vertical="center"/>
    </xf>
    <xf numFmtId="1" fontId="1" fillId="14" borderId="18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left" vertical="center"/>
    </xf>
    <xf numFmtId="0" fontId="1" fillId="14" borderId="14" xfId="0" applyFont="1" applyFill="1" applyBorder="1" applyAlignment="1">
      <alignment horizontal="left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285750</xdr:colOff>
      <xdr:row>0</xdr:row>
      <xdr:rowOff>28575</xdr:rowOff>
    </xdr:from>
    <xdr:to>
      <xdr:col>29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28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257175</xdr:colOff>
      <xdr:row>0</xdr:row>
      <xdr:rowOff>9525</xdr:rowOff>
    </xdr:from>
    <xdr:to>
      <xdr:col>47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52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="200" zoomScaleNormal="200" zoomScalePageLayoutView="0" workbookViewId="0" topLeftCell="A1">
      <selection activeCell="AE6" sqref="AE6"/>
    </sheetView>
  </sheetViews>
  <sheetFormatPr defaultColWidth="11.421875" defaultRowHeight="12" customHeight="1"/>
  <cols>
    <col min="1" max="1" width="22.7109375" style="2" customWidth="1"/>
    <col min="2" max="7" width="6.7109375" style="1" customWidth="1"/>
    <col min="8" max="28" width="6.7109375" style="9" customWidth="1"/>
    <col min="29" max="29" width="6.7109375" style="8" customWidth="1"/>
    <col min="30" max="30" width="6.140625" style="8" customWidth="1"/>
    <col min="31" max="16384" width="11.421875" style="1" customWidth="1"/>
  </cols>
  <sheetData>
    <row r="1" spans="1:30" ht="12" customHeight="1">
      <c r="A1" s="81" t="s">
        <v>11</v>
      </c>
      <c r="B1" s="73" t="s">
        <v>21</v>
      </c>
      <c r="C1" s="77"/>
      <c r="D1" s="73" t="s">
        <v>33</v>
      </c>
      <c r="E1" s="74"/>
      <c r="F1" s="73" t="s">
        <v>33</v>
      </c>
      <c r="G1" s="74"/>
      <c r="H1" s="73" t="s">
        <v>93</v>
      </c>
      <c r="I1" s="74"/>
      <c r="J1" s="73" t="s">
        <v>97</v>
      </c>
      <c r="K1" s="77"/>
      <c r="L1" s="74"/>
      <c r="M1" s="73" t="s">
        <v>33</v>
      </c>
      <c r="N1" s="74"/>
      <c r="O1" s="73" t="s">
        <v>101</v>
      </c>
      <c r="P1" s="77"/>
      <c r="Q1" s="74"/>
      <c r="R1" s="73" t="s">
        <v>107</v>
      </c>
      <c r="S1" s="77"/>
      <c r="T1" s="74"/>
      <c r="U1" s="73" t="s">
        <v>33</v>
      </c>
      <c r="V1" s="74"/>
      <c r="W1" s="73" t="s">
        <v>33</v>
      </c>
      <c r="X1" s="74"/>
      <c r="Y1" s="73" t="s">
        <v>117</v>
      </c>
      <c r="Z1" s="74"/>
      <c r="AA1" s="73" t="s">
        <v>33</v>
      </c>
      <c r="AB1" s="74"/>
      <c r="AC1" s="69"/>
      <c r="AD1" s="70"/>
    </row>
    <row r="2" spans="1:30" ht="12" customHeight="1">
      <c r="A2" s="81"/>
      <c r="B2" s="75" t="s">
        <v>22</v>
      </c>
      <c r="C2" s="78"/>
      <c r="D2" s="75" t="s">
        <v>34</v>
      </c>
      <c r="E2" s="76"/>
      <c r="F2" s="75" t="s">
        <v>73</v>
      </c>
      <c r="G2" s="76"/>
      <c r="H2" s="75" t="s">
        <v>73</v>
      </c>
      <c r="I2" s="76"/>
      <c r="J2" s="75" t="s">
        <v>73</v>
      </c>
      <c r="K2" s="78"/>
      <c r="L2" s="76"/>
      <c r="M2" s="75" t="s">
        <v>90</v>
      </c>
      <c r="N2" s="76"/>
      <c r="O2" s="75" t="s">
        <v>102</v>
      </c>
      <c r="P2" s="78"/>
      <c r="Q2" s="76"/>
      <c r="R2" s="75" t="s">
        <v>110</v>
      </c>
      <c r="S2" s="78"/>
      <c r="T2" s="76"/>
      <c r="U2" s="75" t="s">
        <v>112</v>
      </c>
      <c r="V2" s="76"/>
      <c r="W2" s="75" t="s">
        <v>116</v>
      </c>
      <c r="X2" s="76"/>
      <c r="Y2" s="75" t="s">
        <v>116</v>
      </c>
      <c r="Z2" s="76"/>
      <c r="AA2" s="75" t="s">
        <v>110</v>
      </c>
      <c r="AB2" s="76"/>
      <c r="AC2" s="69"/>
      <c r="AD2" s="70"/>
    </row>
    <row r="3" spans="1:30" ht="12" customHeight="1">
      <c r="A3" s="32" t="s">
        <v>6</v>
      </c>
      <c r="B3" s="79" t="s">
        <v>25</v>
      </c>
      <c r="C3" s="80"/>
      <c r="D3" s="75" t="s">
        <v>50</v>
      </c>
      <c r="E3" s="76"/>
      <c r="F3" s="75" t="s">
        <v>74</v>
      </c>
      <c r="G3" s="76"/>
      <c r="H3" s="75" t="s">
        <v>14</v>
      </c>
      <c r="I3" s="76"/>
      <c r="J3" s="75" t="s">
        <v>83</v>
      </c>
      <c r="K3" s="78"/>
      <c r="L3" s="76"/>
      <c r="M3" s="75" t="s">
        <v>50</v>
      </c>
      <c r="N3" s="76"/>
      <c r="O3" s="75" t="s">
        <v>103</v>
      </c>
      <c r="P3" s="78"/>
      <c r="Q3" s="76"/>
      <c r="R3" s="75" t="s">
        <v>67</v>
      </c>
      <c r="S3" s="78"/>
      <c r="T3" s="76"/>
      <c r="U3" s="75" t="s">
        <v>74</v>
      </c>
      <c r="V3" s="76"/>
      <c r="W3" s="75" t="s">
        <v>74</v>
      </c>
      <c r="X3" s="76"/>
      <c r="Y3" s="75" t="s">
        <v>74</v>
      </c>
      <c r="Z3" s="76"/>
      <c r="AA3" s="75" t="s">
        <v>120</v>
      </c>
      <c r="AB3" s="76"/>
      <c r="AC3" s="71"/>
      <c r="AD3" s="72"/>
    </row>
    <row r="4" spans="1:30" ht="12" customHeight="1">
      <c r="A4" s="16" t="s">
        <v>1</v>
      </c>
      <c r="B4" s="16" t="s">
        <v>0</v>
      </c>
      <c r="C4" s="16" t="s">
        <v>2</v>
      </c>
      <c r="D4" s="25" t="s">
        <v>0</v>
      </c>
      <c r="E4" s="25" t="s">
        <v>2</v>
      </c>
      <c r="F4" s="25" t="s">
        <v>0</v>
      </c>
      <c r="G4" s="25" t="s">
        <v>2</v>
      </c>
      <c r="H4" s="10" t="s">
        <v>17</v>
      </c>
      <c r="I4" s="11" t="s">
        <v>2</v>
      </c>
      <c r="J4" s="10" t="s">
        <v>0</v>
      </c>
      <c r="K4" s="36" t="s">
        <v>35</v>
      </c>
      <c r="L4" s="11" t="s">
        <v>2</v>
      </c>
      <c r="M4" s="16" t="s">
        <v>0</v>
      </c>
      <c r="N4" s="16" t="s">
        <v>2</v>
      </c>
      <c r="O4" s="10" t="s">
        <v>0</v>
      </c>
      <c r="P4" s="36" t="s">
        <v>35</v>
      </c>
      <c r="Q4" s="11" t="s">
        <v>2</v>
      </c>
      <c r="R4" s="10" t="s">
        <v>0</v>
      </c>
      <c r="S4" s="36" t="s">
        <v>35</v>
      </c>
      <c r="T4" s="11" t="s">
        <v>2</v>
      </c>
      <c r="U4" s="16" t="s">
        <v>0</v>
      </c>
      <c r="V4" s="16" t="s">
        <v>2</v>
      </c>
      <c r="W4" s="16" t="s">
        <v>0</v>
      </c>
      <c r="X4" s="16" t="s">
        <v>2</v>
      </c>
      <c r="Y4" s="16" t="s">
        <v>0</v>
      </c>
      <c r="Z4" s="16" t="s">
        <v>2</v>
      </c>
      <c r="AA4" s="16" t="s">
        <v>0</v>
      </c>
      <c r="AB4" s="16" t="s">
        <v>2</v>
      </c>
      <c r="AC4" s="15" t="s">
        <v>4</v>
      </c>
      <c r="AD4" s="57" t="s">
        <v>123</v>
      </c>
    </row>
    <row r="5" spans="1:30" ht="12" customHeight="1">
      <c r="A5" s="34" t="s">
        <v>26</v>
      </c>
      <c r="B5" s="3">
        <v>249</v>
      </c>
      <c r="C5" s="17">
        <f>(216-B5+60)*4</f>
        <v>108</v>
      </c>
      <c r="D5" s="47"/>
      <c r="E5" s="48"/>
      <c r="F5" s="47">
        <v>170</v>
      </c>
      <c r="G5" s="48">
        <f>140-F5+40</f>
        <v>10</v>
      </c>
      <c r="H5" s="49" t="s">
        <v>94</v>
      </c>
      <c r="I5" s="48">
        <v>14</v>
      </c>
      <c r="J5" s="3">
        <v>233</v>
      </c>
      <c r="K5" s="4" t="s">
        <v>99</v>
      </c>
      <c r="L5" s="38">
        <v>168</v>
      </c>
      <c r="M5" s="47"/>
      <c r="N5" s="48"/>
      <c r="O5" s="3">
        <v>156</v>
      </c>
      <c r="P5" s="4">
        <v>81</v>
      </c>
      <c r="Q5" s="38">
        <f>41*2</f>
        <v>82</v>
      </c>
      <c r="R5" s="3">
        <v>155</v>
      </c>
      <c r="S5" s="4">
        <v>77</v>
      </c>
      <c r="T5" s="38">
        <f>49*3</f>
        <v>147</v>
      </c>
      <c r="U5" s="3">
        <v>156</v>
      </c>
      <c r="V5" s="17">
        <f>140-U5+40</f>
        <v>24</v>
      </c>
      <c r="W5" s="3">
        <v>156</v>
      </c>
      <c r="X5" s="17">
        <v>26</v>
      </c>
      <c r="Y5" s="3">
        <v>160</v>
      </c>
      <c r="Z5" s="17">
        <f aca="true" t="shared" si="0" ref="Z5:Z32">(140-Y5+40)*2</f>
        <v>40</v>
      </c>
      <c r="AA5" s="3">
        <v>149</v>
      </c>
      <c r="AB5" s="17">
        <v>41</v>
      </c>
      <c r="AC5" s="12">
        <f>C5+E5+G5+I5+L5+N5+Q5+T5+V5+X5+Z5+AB5</f>
        <v>660</v>
      </c>
      <c r="AD5" s="12">
        <v>660</v>
      </c>
    </row>
    <row r="6" spans="1:30" ht="12" customHeight="1">
      <c r="A6" s="5" t="s">
        <v>24</v>
      </c>
      <c r="B6" s="6">
        <v>243</v>
      </c>
      <c r="C6" s="18">
        <f>(216-B6+60)*4</f>
        <v>132</v>
      </c>
      <c r="D6" s="6">
        <v>146</v>
      </c>
      <c r="E6" s="18">
        <v>42</v>
      </c>
      <c r="F6" s="6">
        <v>150</v>
      </c>
      <c r="G6" s="18">
        <v>36</v>
      </c>
      <c r="H6" s="41" t="s">
        <v>94</v>
      </c>
      <c r="I6" s="18">
        <v>14</v>
      </c>
      <c r="J6" s="6">
        <v>225</v>
      </c>
      <c r="K6" s="7" t="s">
        <v>99</v>
      </c>
      <c r="L6" s="39">
        <v>200</v>
      </c>
      <c r="M6" s="50"/>
      <c r="N6" s="51"/>
      <c r="O6" s="6">
        <v>149</v>
      </c>
      <c r="P6" s="7">
        <v>77</v>
      </c>
      <c r="Q6" s="39">
        <f>52*2</f>
        <v>104</v>
      </c>
      <c r="R6" s="50"/>
      <c r="S6" s="52"/>
      <c r="T6" s="53"/>
      <c r="U6" s="6">
        <v>145</v>
      </c>
      <c r="V6" s="18">
        <v>39</v>
      </c>
      <c r="W6" s="50"/>
      <c r="X6" s="51"/>
      <c r="Y6" s="50"/>
      <c r="Z6" s="51"/>
      <c r="AA6" s="6"/>
      <c r="AB6" s="18"/>
      <c r="AC6" s="13">
        <f aca="true" t="shared" si="1" ref="AC6:AC43">C6+E6+G6+I6+L6+N6+Q6+T6+V6+X6+Z6+AB6</f>
        <v>567</v>
      </c>
      <c r="AD6" s="13">
        <v>567</v>
      </c>
    </row>
    <row r="7" spans="1:30" ht="12" customHeight="1">
      <c r="A7" s="5" t="s">
        <v>38</v>
      </c>
      <c r="B7" s="50"/>
      <c r="C7" s="51"/>
      <c r="D7" s="6">
        <v>161</v>
      </c>
      <c r="E7" s="18">
        <f>142-D7+40</f>
        <v>21</v>
      </c>
      <c r="F7" s="6">
        <v>155</v>
      </c>
      <c r="G7" s="18">
        <v>29</v>
      </c>
      <c r="H7" s="54" t="s">
        <v>94</v>
      </c>
      <c r="I7" s="51">
        <v>14</v>
      </c>
      <c r="J7" s="6">
        <v>246</v>
      </c>
      <c r="K7" s="7" t="s">
        <v>99</v>
      </c>
      <c r="L7" s="39">
        <v>116</v>
      </c>
      <c r="M7" s="50"/>
      <c r="N7" s="51"/>
      <c r="O7" s="6">
        <f>87+72</f>
        <v>159</v>
      </c>
      <c r="P7" s="7" t="s">
        <v>72</v>
      </c>
      <c r="Q7" s="39">
        <v>46</v>
      </c>
      <c r="R7" s="6">
        <v>145</v>
      </c>
      <c r="S7" s="7">
        <v>79</v>
      </c>
      <c r="T7" s="39">
        <f>63*3</f>
        <v>189</v>
      </c>
      <c r="U7" s="6">
        <v>165</v>
      </c>
      <c r="V7" s="18">
        <f>140-U7+40</f>
        <v>15</v>
      </c>
      <c r="W7" s="6">
        <v>159</v>
      </c>
      <c r="X7" s="18">
        <f>140-W7+40</f>
        <v>21</v>
      </c>
      <c r="Y7" s="6">
        <v>152</v>
      </c>
      <c r="Z7" s="18">
        <v>58</v>
      </c>
      <c r="AA7" s="50"/>
      <c r="AB7" s="51"/>
      <c r="AC7" s="13">
        <f t="shared" si="1"/>
        <v>509</v>
      </c>
      <c r="AD7" s="13">
        <v>495</v>
      </c>
    </row>
    <row r="8" spans="1:30" ht="12" customHeight="1">
      <c r="A8" s="5" t="s">
        <v>41</v>
      </c>
      <c r="B8" s="50"/>
      <c r="C8" s="51"/>
      <c r="D8" s="50">
        <v>171</v>
      </c>
      <c r="E8" s="51">
        <f>142-D8+40</f>
        <v>11</v>
      </c>
      <c r="F8" s="50">
        <v>167</v>
      </c>
      <c r="G8" s="51">
        <f>140-F8+40</f>
        <v>13</v>
      </c>
      <c r="H8" s="41" t="s">
        <v>94</v>
      </c>
      <c r="I8" s="18">
        <v>14</v>
      </c>
      <c r="J8" s="6">
        <v>254</v>
      </c>
      <c r="K8" s="7" t="s">
        <v>100</v>
      </c>
      <c r="L8" s="39">
        <v>64</v>
      </c>
      <c r="M8" s="50">
        <v>171</v>
      </c>
      <c r="N8" s="51">
        <f>142-M8+40</f>
        <v>11</v>
      </c>
      <c r="O8" s="6">
        <v>159</v>
      </c>
      <c r="P8" s="7" t="s">
        <v>72</v>
      </c>
      <c r="Q8" s="39">
        <v>46</v>
      </c>
      <c r="R8" s="6">
        <v>163</v>
      </c>
      <c r="S8" s="7">
        <v>80</v>
      </c>
      <c r="T8" s="39">
        <f>38*3</f>
        <v>114</v>
      </c>
      <c r="U8" s="6">
        <v>153</v>
      </c>
      <c r="V8" s="18">
        <f>140-U8+40</f>
        <v>27</v>
      </c>
      <c r="W8" s="6">
        <v>164</v>
      </c>
      <c r="X8" s="18">
        <f>140-W8+40</f>
        <v>16</v>
      </c>
      <c r="Y8" s="6">
        <v>162</v>
      </c>
      <c r="Z8" s="18">
        <f t="shared" si="0"/>
        <v>36</v>
      </c>
      <c r="AA8" s="6">
        <v>156</v>
      </c>
      <c r="AB8" s="18">
        <v>30</v>
      </c>
      <c r="AC8" s="13">
        <f t="shared" si="1"/>
        <v>382</v>
      </c>
      <c r="AD8" s="13">
        <v>382</v>
      </c>
    </row>
    <row r="9" spans="1:30" ht="12" customHeight="1">
      <c r="A9" s="5" t="s">
        <v>29</v>
      </c>
      <c r="B9" s="6">
        <v>268</v>
      </c>
      <c r="C9" s="18">
        <f>(216-B9+60)*4</f>
        <v>32</v>
      </c>
      <c r="D9" s="6">
        <v>164</v>
      </c>
      <c r="E9" s="18">
        <f>142-D9+40</f>
        <v>18</v>
      </c>
      <c r="F9" s="50"/>
      <c r="G9" s="51"/>
      <c r="H9" s="54"/>
      <c r="I9" s="51"/>
      <c r="J9" s="50"/>
      <c r="K9" s="52"/>
      <c r="L9" s="53"/>
      <c r="M9" s="50"/>
      <c r="N9" s="51"/>
      <c r="O9" s="6"/>
      <c r="P9" s="7"/>
      <c r="Q9" s="39"/>
      <c r="R9" s="6">
        <v>149</v>
      </c>
      <c r="S9" s="7">
        <v>76</v>
      </c>
      <c r="T9" s="39">
        <f>59*3</f>
        <v>177</v>
      </c>
      <c r="U9" s="6">
        <v>146</v>
      </c>
      <c r="V9" s="18">
        <v>36</v>
      </c>
      <c r="W9" s="6">
        <v>169</v>
      </c>
      <c r="X9" s="18">
        <f>140-W9+40</f>
        <v>11</v>
      </c>
      <c r="Y9" s="6">
        <v>149</v>
      </c>
      <c r="Z9" s="18">
        <v>68</v>
      </c>
      <c r="AA9" s="6">
        <v>151</v>
      </c>
      <c r="AB9" s="18">
        <v>37</v>
      </c>
      <c r="AC9" s="13">
        <f t="shared" si="1"/>
        <v>379</v>
      </c>
      <c r="AD9" s="13">
        <v>379</v>
      </c>
    </row>
    <row r="10" spans="1:30" ht="12" customHeight="1">
      <c r="A10" s="5" t="s">
        <v>39</v>
      </c>
      <c r="B10" s="50"/>
      <c r="C10" s="51"/>
      <c r="D10" s="6">
        <v>168</v>
      </c>
      <c r="E10" s="18">
        <f>142-D10+40</f>
        <v>14</v>
      </c>
      <c r="F10" s="6">
        <v>165</v>
      </c>
      <c r="G10" s="18">
        <f>140-F10+40</f>
        <v>15</v>
      </c>
      <c r="H10" s="54"/>
      <c r="I10" s="51"/>
      <c r="J10" s="6">
        <v>249</v>
      </c>
      <c r="K10" s="7" t="s">
        <v>100</v>
      </c>
      <c r="L10" s="39">
        <v>84</v>
      </c>
      <c r="M10" s="6">
        <v>166</v>
      </c>
      <c r="N10" s="18">
        <f>142-M10+40</f>
        <v>16</v>
      </c>
      <c r="O10" s="50"/>
      <c r="P10" s="52"/>
      <c r="Q10" s="53"/>
      <c r="R10" s="6">
        <v>159</v>
      </c>
      <c r="S10" s="7">
        <v>80</v>
      </c>
      <c r="T10" s="39">
        <f>42*3</f>
        <v>126</v>
      </c>
      <c r="U10" s="50"/>
      <c r="V10" s="51"/>
      <c r="W10" s="6">
        <v>161</v>
      </c>
      <c r="X10" s="18">
        <f>140-W10+40</f>
        <v>19</v>
      </c>
      <c r="Y10" s="6">
        <v>153</v>
      </c>
      <c r="Z10" s="18">
        <f t="shared" si="0"/>
        <v>54</v>
      </c>
      <c r="AA10" s="6"/>
      <c r="AB10" s="18"/>
      <c r="AC10" s="13">
        <f t="shared" si="1"/>
        <v>328</v>
      </c>
      <c r="AD10" s="13">
        <v>328</v>
      </c>
    </row>
    <row r="11" spans="1:30" ht="12" customHeight="1">
      <c r="A11" s="5" t="s">
        <v>45</v>
      </c>
      <c r="B11" s="50"/>
      <c r="C11" s="51"/>
      <c r="D11" s="50">
        <v>177</v>
      </c>
      <c r="E11" s="51">
        <f>142-D11+40</f>
        <v>5</v>
      </c>
      <c r="F11" s="6">
        <v>172</v>
      </c>
      <c r="G11" s="18">
        <f>140-F11+40</f>
        <v>8</v>
      </c>
      <c r="H11" s="54"/>
      <c r="I11" s="51"/>
      <c r="J11" s="6">
        <v>248</v>
      </c>
      <c r="K11" s="7" t="s">
        <v>100</v>
      </c>
      <c r="L11" s="39">
        <v>88</v>
      </c>
      <c r="M11" s="6">
        <v>159</v>
      </c>
      <c r="N11" s="18">
        <v>27</v>
      </c>
      <c r="O11" s="50"/>
      <c r="P11" s="52"/>
      <c r="Q11" s="53"/>
      <c r="R11" s="6">
        <v>166</v>
      </c>
      <c r="S11" s="7">
        <v>80</v>
      </c>
      <c r="T11" s="39">
        <f>35*3</f>
        <v>105</v>
      </c>
      <c r="U11" s="6">
        <v>159</v>
      </c>
      <c r="V11" s="18">
        <f>140-U11+40</f>
        <v>21</v>
      </c>
      <c r="W11" s="6">
        <v>163</v>
      </c>
      <c r="X11" s="18">
        <f>140-W11+40</f>
        <v>17</v>
      </c>
      <c r="Y11" s="6">
        <v>156</v>
      </c>
      <c r="Z11" s="18">
        <f t="shared" si="0"/>
        <v>48</v>
      </c>
      <c r="AA11" s="6"/>
      <c r="AB11" s="18"/>
      <c r="AC11" s="13">
        <f t="shared" si="1"/>
        <v>319</v>
      </c>
      <c r="AD11" s="13">
        <v>314</v>
      </c>
    </row>
    <row r="12" spans="1:30" ht="12" customHeight="1">
      <c r="A12" s="5" t="s">
        <v>28</v>
      </c>
      <c r="B12" s="6">
        <v>261</v>
      </c>
      <c r="C12" s="18">
        <f>(216-B12+60)*4</f>
        <v>60</v>
      </c>
      <c r="D12" s="6">
        <v>158</v>
      </c>
      <c r="E12" s="18">
        <v>28</v>
      </c>
      <c r="F12" s="50">
        <v>178</v>
      </c>
      <c r="G12" s="51">
        <f>140-F12+40</f>
        <v>2</v>
      </c>
      <c r="H12" s="54"/>
      <c r="I12" s="51"/>
      <c r="J12" s="6">
        <v>251</v>
      </c>
      <c r="K12" s="7" t="s">
        <v>100</v>
      </c>
      <c r="L12" s="39">
        <v>76</v>
      </c>
      <c r="M12" s="6">
        <v>179</v>
      </c>
      <c r="N12" s="18">
        <f>142-M12+40</f>
        <v>3</v>
      </c>
      <c r="O12" s="50"/>
      <c r="P12" s="52"/>
      <c r="Q12" s="53"/>
      <c r="R12" s="50"/>
      <c r="S12" s="52"/>
      <c r="T12" s="53"/>
      <c r="U12" s="6">
        <v>155</v>
      </c>
      <c r="V12" s="18">
        <f>140-U12+40</f>
        <v>25</v>
      </c>
      <c r="W12" s="6">
        <v>153</v>
      </c>
      <c r="X12" s="18">
        <v>33</v>
      </c>
      <c r="Y12" s="6">
        <v>152</v>
      </c>
      <c r="Z12" s="18">
        <v>58</v>
      </c>
      <c r="AA12" s="6">
        <v>157</v>
      </c>
      <c r="AB12" s="18">
        <f>144-AA12+40</f>
        <v>27</v>
      </c>
      <c r="AC12" s="13">
        <f t="shared" si="1"/>
        <v>312</v>
      </c>
      <c r="AD12" s="13">
        <v>312</v>
      </c>
    </row>
    <row r="13" spans="1:30" ht="12" customHeight="1">
      <c r="A13" s="5" t="s">
        <v>95</v>
      </c>
      <c r="B13" s="50"/>
      <c r="C13" s="51"/>
      <c r="D13" s="50"/>
      <c r="E13" s="51"/>
      <c r="F13" s="50"/>
      <c r="G13" s="51"/>
      <c r="H13" s="41" t="s">
        <v>96</v>
      </c>
      <c r="I13" s="18">
        <v>34</v>
      </c>
      <c r="J13" s="6">
        <v>233</v>
      </c>
      <c r="K13" s="7" t="s">
        <v>99</v>
      </c>
      <c r="L13" s="39">
        <v>116</v>
      </c>
      <c r="M13" s="50"/>
      <c r="N13" s="51"/>
      <c r="O13" s="6">
        <v>156</v>
      </c>
      <c r="P13" s="7">
        <v>76</v>
      </c>
      <c r="Q13" s="39">
        <f>46*2</f>
        <v>92</v>
      </c>
      <c r="R13" s="6"/>
      <c r="S13" s="7"/>
      <c r="T13" s="39"/>
      <c r="U13" s="6">
        <v>143</v>
      </c>
      <c r="V13" s="18">
        <v>43</v>
      </c>
      <c r="W13" s="6"/>
      <c r="X13" s="18"/>
      <c r="Y13" s="6"/>
      <c r="Z13" s="18"/>
      <c r="AA13" s="6"/>
      <c r="AB13" s="18"/>
      <c r="AC13" s="13">
        <f t="shared" si="1"/>
        <v>285</v>
      </c>
      <c r="AD13" s="13">
        <f aca="true" t="shared" si="2" ref="AD13:AD34">AC13</f>
        <v>285</v>
      </c>
    </row>
    <row r="14" spans="1:30" ht="12" customHeight="1">
      <c r="A14" s="5" t="s">
        <v>46</v>
      </c>
      <c r="B14" s="50"/>
      <c r="C14" s="51"/>
      <c r="D14" s="6">
        <v>179</v>
      </c>
      <c r="E14" s="18">
        <f>142-D14+40</f>
        <v>3</v>
      </c>
      <c r="F14" s="6">
        <v>160</v>
      </c>
      <c r="G14" s="18">
        <v>22</v>
      </c>
      <c r="H14" s="54"/>
      <c r="I14" s="51"/>
      <c r="J14" s="50"/>
      <c r="K14" s="52"/>
      <c r="L14" s="53"/>
      <c r="M14" s="6">
        <v>167</v>
      </c>
      <c r="N14" s="18">
        <f>142-M14+40</f>
        <v>15</v>
      </c>
      <c r="O14" s="50"/>
      <c r="P14" s="52"/>
      <c r="Q14" s="53"/>
      <c r="R14" s="6">
        <v>157</v>
      </c>
      <c r="S14" s="7">
        <v>80</v>
      </c>
      <c r="T14" s="39">
        <f>44*3</f>
        <v>132</v>
      </c>
      <c r="U14" s="6">
        <v>158</v>
      </c>
      <c r="V14" s="18">
        <f>140-U14+40</f>
        <v>22</v>
      </c>
      <c r="W14" s="6">
        <v>170</v>
      </c>
      <c r="X14" s="18">
        <f>140-W14+40</f>
        <v>10</v>
      </c>
      <c r="Y14" s="6"/>
      <c r="Z14" s="18"/>
      <c r="AA14" s="6">
        <v>175</v>
      </c>
      <c r="AB14" s="18">
        <f>144-AA14+40</f>
        <v>9</v>
      </c>
      <c r="AC14" s="13">
        <f t="shared" si="1"/>
        <v>213</v>
      </c>
      <c r="AD14" s="13">
        <f t="shared" si="2"/>
        <v>213</v>
      </c>
    </row>
    <row r="15" spans="1:30" ht="12" customHeight="1">
      <c r="A15" s="5" t="s">
        <v>30</v>
      </c>
      <c r="B15" s="6">
        <v>273</v>
      </c>
      <c r="C15" s="18">
        <f>(216-B15+60)*4</f>
        <v>12</v>
      </c>
      <c r="D15" s="6">
        <v>165</v>
      </c>
      <c r="E15" s="18">
        <f>142-D15+40</f>
        <v>17</v>
      </c>
      <c r="F15" s="6">
        <v>168</v>
      </c>
      <c r="G15" s="18">
        <f>140-F15+40</f>
        <v>12</v>
      </c>
      <c r="H15" s="54"/>
      <c r="I15" s="51"/>
      <c r="J15" s="6">
        <v>254</v>
      </c>
      <c r="K15" s="7" t="s">
        <v>100</v>
      </c>
      <c r="L15" s="39">
        <v>64</v>
      </c>
      <c r="M15" s="6">
        <v>172</v>
      </c>
      <c r="N15" s="18">
        <f>142-M15+40</f>
        <v>10</v>
      </c>
      <c r="O15" s="50"/>
      <c r="P15" s="52"/>
      <c r="Q15" s="53"/>
      <c r="R15" s="50"/>
      <c r="S15" s="52"/>
      <c r="T15" s="53"/>
      <c r="U15" s="50"/>
      <c r="V15" s="51"/>
      <c r="W15" s="6">
        <v>155</v>
      </c>
      <c r="X15" s="18">
        <v>29</v>
      </c>
      <c r="Y15" s="6">
        <v>161</v>
      </c>
      <c r="Z15" s="18">
        <f t="shared" si="0"/>
        <v>38</v>
      </c>
      <c r="AA15" s="6">
        <v>156</v>
      </c>
      <c r="AB15" s="18">
        <v>30</v>
      </c>
      <c r="AC15" s="13">
        <f t="shared" si="1"/>
        <v>212</v>
      </c>
      <c r="AD15" s="13">
        <f t="shared" si="2"/>
        <v>212</v>
      </c>
    </row>
    <row r="16" spans="1:30" ht="12" customHeight="1">
      <c r="A16" s="5" t="s">
        <v>43</v>
      </c>
      <c r="B16" s="50"/>
      <c r="C16" s="51"/>
      <c r="D16" s="6">
        <v>175</v>
      </c>
      <c r="E16" s="18">
        <f>142-D16+40</f>
        <v>7</v>
      </c>
      <c r="F16" s="50"/>
      <c r="G16" s="51"/>
      <c r="H16" s="54"/>
      <c r="I16" s="51"/>
      <c r="J16" s="50"/>
      <c r="K16" s="52"/>
      <c r="L16" s="53"/>
      <c r="M16" s="6">
        <v>157</v>
      </c>
      <c r="N16" s="18">
        <v>31</v>
      </c>
      <c r="O16" s="6"/>
      <c r="P16" s="7"/>
      <c r="Q16" s="39"/>
      <c r="R16" s="6">
        <v>161</v>
      </c>
      <c r="S16" s="7">
        <v>81</v>
      </c>
      <c r="T16" s="39">
        <f>39*3</f>
        <v>117</v>
      </c>
      <c r="U16" s="6">
        <v>157</v>
      </c>
      <c r="V16" s="18">
        <f>140-U16+40</f>
        <v>23</v>
      </c>
      <c r="W16" s="6">
        <v>167</v>
      </c>
      <c r="X16" s="18">
        <f>140-W16+40</f>
        <v>13</v>
      </c>
      <c r="Y16" s="6"/>
      <c r="Z16" s="18"/>
      <c r="AA16" s="6"/>
      <c r="AB16" s="18"/>
      <c r="AC16" s="13">
        <f t="shared" si="1"/>
        <v>191</v>
      </c>
      <c r="AD16" s="13">
        <f t="shared" si="2"/>
        <v>191</v>
      </c>
    </row>
    <row r="17" spans="1:30" ht="12" customHeight="1">
      <c r="A17" s="5" t="s">
        <v>47</v>
      </c>
      <c r="B17" s="50"/>
      <c r="C17" s="51"/>
      <c r="D17" s="6">
        <v>201</v>
      </c>
      <c r="E17" s="18">
        <v>0</v>
      </c>
      <c r="F17" s="6">
        <v>168</v>
      </c>
      <c r="G17" s="18">
        <f>140-F17+40</f>
        <v>12</v>
      </c>
      <c r="H17" s="54"/>
      <c r="I17" s="51"/>
      <c r="J17" s="50"/>
      <c r="K17" s="52"/>
      <c r="L17" s="53"/>
      <c r="M17" s="50"/>
      <c r="N17" s="51"/>
      <c r="O17" s="6"/>
      <c r="P17" s="7"/>
      <c r="Q17" s="39"/>
      <c r="R17" s="6">
        <v>166</v>
      </c>
      <c r="S17" s="7">
        <v>87</v>
      </c>
      <c r="T17" s="39">
        <f>28*3</f>
        <v>84</v>
      </c>
      <c r="U17" s="6">
        <v>167</v>
      </c>
      <c r="V17" s="18">
        <f>140-U17+40</f>
        <v>13</v>
      </c>
      <c r="W17" s="6">
        <v>170</v>
      </c>
      <c r="X17" s="18">
        <f>140-W17+40</f>
        <v>10</v>
      </c>
      <c r="Y17" s="6">
        <v>155</v>
      </c>
      <c r="Z17" s="18">
        <f t="shared" si="0"/>
        <v>50</v>
      </c>
      <c r="AA17" s="6">
        <v>165</v>
      </c>
      <c r="AB17" s="18">
        <f>144-AA17+40</f>
        <v>19</v>
      </c>
      <c r="AC17" s="13">
        <f t="shared" si="1"/>
        <v>188</v>
      </c>
      <c r="AD17" s="13">
        <f t="shared" si="2"/>
        <v>188</v>
      </c>
    </row>
    <row r="18" spans="1:30" ht="12" customHeight="1">
      <c r="A18" s="5" t="s">
        <v>78</v>
      </c>
      <c r="B18" s="50"/>
      <c r="C18" s="51"/>
      <c r="D18" s="50"/>
      <c r="E18" s="51"/>
      <c r="F18" s="6">
        <v>163</v>
      </c>
      <c r="G18" s="18">
        <f>140-F18+40</f>
        <v>17</v>
      </c>
      <c r="H18" s="54"/>
      <c r="I18" s="51"/>
      <c r="J18" s="6">
        <v>254</v>
      </c>
      <c r="K18" s="7" t="s">
        <v>100</v>
      </c>
      <c r="L18" s="39">
        <v>64</v>
      </c>
      <c r="M18" s="50"/>
      <c r="N18" s="51"/>
      <c r="O18" s="6"/>
      <c r="P18" s="7"/>
      <c r="Q18" s="39"/>
      <c r="R18" s="6"/>
      <c r="S18" s="7"/>
      <c r="T18" s="39"/>
      <c r="U18" s="6">
        <v>162</v>
      </c>
      <c r="V18" s="18">
        <f>140-U18+40</f>
        <v>18</v>
      </c>
      <c r="W18" s="6">
        <v>170</v>
      </c>
      <c r="X18" s="18">
        <f>140-W18+40</f>
        <v>10</v>
      </c>
      <c r="Y18" s="6">
        <v>155</v>
      </c>
      <c r="Z18" s="18">
        <f t="shared" si="0"/>
        <v>50</v>
      </c>
      <c r="AA18" s="6"/>
      <c r="AB18" s="18"/>
      <c r="AC18" s="13">
        <f t="shared" si="1"/>
        <v>159</v>
      </c>
      <c r="AD18" s="13">
        <f t="shared" si="2"/>
        <v>159</v>
      </c>
    </row>
    <row r="19" spans="1:30" ht="12" customHeight="1">
      <c r="A19" s="5" t="s">
        <v>80</v>
      </c>
      <c r="B19" s="50"/>
      <c r="C19" s="51"/>
      <c r="D19" s="50"/>
      <c r="E19" s="51"/>
      <c r="F19" s="6">
        <v>178</v>
      </c>
      <c r="G19" s="18">
        <f>140-F19+40</f>
        <v>2</v>
      </c>
      <c r="H19" s="54"/>
      <c r="I19" s="51"/>
      <c r="J19" s="50"/>
      <c r="K19" s="52"/>
      <c r="L19" s="53"/>
      <c r="M19" s="6"/>
      <c r="N19" s="18"/>
      <c r="O19" s="6"/>
      <c r="P19" s="7"/>
      <c r="Q19" s="39"/>
      <c r="R19" s="6">
        <v>159</v>
      </c>
      <c r="S19" s="7">
        <v>87</v>
      </c>
      <c r="T19" s="39">
        <f>35*3</f>
        <v>105</v>
      </c>
      <c r="U19" s="6">
        <v>162</v>
      </c>
      <c r="V19" s="18">
        <f>140-U19+40</f>
        <v>18</v>
      </c>
      <c r="W19" s="6">
        <v>177</v>
      </c>
      <c r="X19" s="18">
        <f>140-W19+40</f>
        <v>3</v>
      </c>
      <c r="Y19" s="6">
        <v>173</v>
      </c>
      <c r="Z19" s="18">
        <f t="shared" si="0"/>
        <v>14</v>
      </c>
      <c r="AA19" s="6">
        <v>170</v>
      </c>
      <c r="AB19" s="18">
        <f>144-AA19+40</f>
        <v>14</v>
      </c>
      <c r="AC19" s="13">
        <f t="shared" si="1"/>
        <v>156</v>
      </c>
      <c r="AD19" s="13">
        <f t="shared" si="2"/>
        <v>156</v>
      </c>
    </row>
    <row r="20" spans="1:30" ht="12" customHeight="1">
      <c r="A20" s="5" t="s">
        <v>40</v>
      </c>
      <c r="B20" s="50"/>
      <c r="C20" s="51"/>
      <c r="D20" s="6">
        <v>170</v>
      </c>
      <c r="E20" s="18">
        <f>142-D20+40</f>
        <v>12</v>
      </c>
      <c r="F20" s="6">
        <v>186</v>
      </c>
      <c r="G20" s="18">
        <v>0</v>
      </c>
      <c r="H20" s="54"/>
      <c r="I20" s="51"/>
      <c r="J20" s="6">
        <v>277</v>
      </c>
      <c r="K20" s="7" t="s">
        <v>100</v>
      </c>
      <c r="L20" s="39">
        <v>0</v>
      </c>
      <c r="M20" s="6">
        <v>178</v>
      </c>
      <c r="N20" s="18">
        <f>142-M20+40</f>
        <v>4</v>
      </c>
      <c r="O20" s="50"/>
      <c r="P20" s="52"/>
      <c r="Q20" s="53"/>
      <c r="R20" s="6">
        <v>166</v>
      </c>
      <c r="S20" s="7">
        <v>93</v>
      </c>
      <c r="T20" s="39">
        <f>23*3</f>
        <v>69</v>
      </c>
      <c r="U20" s="6">
        <v>166</v>
      </c>
      <c r="V20" s="18">
        <f>140-U20+40</f>
        <v>14</v>
      </c>
      <c r="W20" s="50"/>
      <c r="X20" s="51"/>
      <c r="Y20" s="6">
        <v>159</v>
      </c>
      <c r="Z20" s="18">
        <f t="shared" si="0"/>
        <v>42</v>
      </c>
      <c r="AA20" s="6">
        <v>172</v>
      </c>
      <c r="AB20" s="18">
        <f>144-AA20+40</f>
        <v>12</v>
      </c>
      <c r="AC20" s="13">
        <f t="shared" si="1"/>
        <v>153</v>
      </c>
      <c r="AD20" s="13">
        <f t="shared" si="2"/>
        <v>153</v>
      </c>
    </row>
    <row r="21" spans="1:30" ht="12" customHeight="1">
      <c r="A21" s="5" t="s">
        <v>23</v>
      </c>
      <c r="B21" s="6">
        <v>238</v>
      </c>
      <c r="C21" s="18">
        <f>(216-B21+60)*4</f>
        <v>152</v>
      </c>
      <c r="D21" s="50"/>
      <c r="E21" s="51"/>
      <c r="F21" s="50"/>
      <c r="G21" s="51"/>
      <c r="H21" s="54"/>
      <c r="I21" s="51"/>
      <c r="J21" s="50"/>
      <c r="K21" s="52"/>
      <c r="L21" s="53"/>
      <c r="M21" s="6"/>
      <c r="N21" s="18"/>
      <c r="O21" s="6"/>
      <c r="P21" s="7"/>
      <c r="Q21" s="39"/>
      <c r="R21" s="6"/>
      <c r="S21" s="7"/>
      <c r="T21" s="39"/>
      <c r="U21" s="6"/>
      <c r="V21" s="18"/>
      <c r="W21" s="6"/>
      <c r="X21" s="18"/>
      <c r="Y21" s="6"/>
      <c r="Z21" s="18"/>
      <c r="AA21" s="6"/>
      <c r="AB21" s="18"/>
      <c r="AC21" s="13">
        <f t="shared" si="1"/>
        <v>152</v>
      </c>
      <c r="AD21" s="13">
        <f t="shared" si="2"/>
        <v>152</v>
      </c>
    </row>
    <row r="22" spans="1:30" ht="12" customHeight="1">
      <c r="A22" s="5" t="s">
        <v>44</v>
      </c>
      <c r="B22" s="50"/>
      <c r="C22" s="51"/>
      <c r="D22" s="6">
        <v>176</v>
      </c>
      <c r="E22" s="18">
        <f>142-D22+40</f>
        <v>6</v>
      </c>
      <c r="F22" s="6">
        <v>185</v>
      </c>
      <c r="G22" s="18">
        <v>0</v>
      </c>
      <c r="H22" s="54"/>
      <c r="I22" s="51"/>
      <c r="J22" s="50"/>
      <c r="K22" s="52"/>
      <c r="L22" s="53"/>
      <c r="M22" s="6">
        <v>179</v>
      </c>
      <c r="N22" s="18">
        <f>142-M22+40</f>
        <v>3</v>
      </c>
      <c r="O22" s="50"/>
      <c r="P22" s="52"/>
      <c r="Q22" s="53"/>
      <c r="R22" s="6">
        <v>166</v>
      </c>
      <c r="S22" s="7">
        <v>75</v>
      </c>
      <c r="T22" s="39">
        <f>40*3</f>
        <v>120</v>
      </c>
      <c r="U22" s="6"/>
      <c r="V22" s="18"/>
      <c r="W22" s="6"/>
      <c r="X22" s="18"/>
      <c r="Y22" s="6"/>
      <c r="Z22" s="18"/>
      <c r="AA22" s="6"/>
      <c r="AB22" s="18"/>
      <c r="AC22" s="13">
        <f t="shared" si="1"/>
        <v>129</v>
      </c>
      <c r="AD22" s="13">
        <f t="shared" si="2"/>
        <v>129</v>
      </c>
    </row>
    <row r="23" spans="1:30" ht="12" customHeight="1">
      <c r="A23" s="5" t="s">
        <v>36</v>
      </c>
      <c r="B23" s="50"/>
      <c r="C23" s="51"/>
      <c r="D23" s="6">
        <v>160</v>
      </c>
      <c r="E23" s="18">
        <v>24</v>
      </c>
      <c r="F23" s="50"/>
      <c r="G23" s="51"/>
      <c r="H23" s="54"/>
      <c r="I23" s="51"/>
      <c r="J23" s="50"/>
      <c r="K23" s="52"/>
      <c r="L23" s="53"/>
      <c r="M23" s="6"/>
      <c r="N23" s="18"/>
      <c r="O23" s="6"/>
      <c r="P23" s="7"/>
      <c r="Q23" s="39"/>
      <c r="R23" s="6"/>
      <c r="S23" s="7"/>
      <c r="T23" s="39"/>
      <c r="U23" s="6">
        <v>156</v>
      </c>
      <c r="V23" s="18">
        <f>140-U23+40</f>
        <v>24</v>
      </c>
      <c r="W23" s="6">
        <v>168</v>
      </c>
      <c r="X23" s="18">
        <f>140-W23+40</f>
        <v>12</v>
      </c>
      <c r="Y23" s="6">
        <v>161</v>
      </c>
      <c r="Z23" s="18">
        <f t="shared" si="0"/>
        <v>38</v>
      </c>
      <c r="AA23" s="6">
        <v>157</v>
      </c>
      <c r="AB23" s="18">
        <f>144-AA23+40</f>
        <v>27</v>
      </c>
      <c r="AC23" s="13">
        <f t="shared" si="1"/>
        <v>125</v>
      </c>
      <c r="AD23" s="13">
        <f t="shared" si="2"/>
        <v>125</v>
      </c>
    </row>
    <row r="24" spans="1:30" ht="12" customHeight="1">
      <c r="A24" s="5" t="s">
        <v>27</v>
      </c>
      <c r="B24" s="6">
        <v>254</v>
      </c>
      <c r="C24" s="18">
        <f>(216-B24+60)*4</f>
        <v>88</v>
      </c>
      <c r="D24" s="50"/>
      <c r="E24" s="51"/>
      <c r="F24" s="50"/>
      <c r="G24" s="51"/>
      <c r="H24" s="54"/>
      <c r="I24" s="51"/>
      <c r="J24" s="50"/>
      <c r="K24" s="52"/>
      <c r="L24" s="53"/>
      <c r="M24" s="6"/>
      <c r="N24" s="18"/>
      <c r="O24" s="6"/>
      <c r="P24" s="7"/>
      <c r="Q24" s="39"/>
      <c r="R24" s="6"/>
      <c r="S24" s="7"/>
      <c r="T24" s="39"/>
      <c r="U24" s="6">
        <v>154</v>
      </c>
      <c r="V24" s="18">
        <f>140-U24+40</f>
        <v>26</v>
      </c>
      <c r="W24" s="6"/>
      <c r="X24" s="18"/>
      <c r="Y24" s="6"/>
      <c r="Z24" s="18"/>
      <c r="AA24" s="6"/>
      <c r="AB24" s="18"/>
      <c r="AC24" s="13">
        <f t="shared" si="1"/>
        <v>114</v>
      </c>
      <c r="AD24" s="13">
        <f t="shared" si="2"/>
        <v>114</v>
      </c>
    </row>
    <row r="25" spans="1:30" ht="12" customHeight="1">
      <c r="A25" s="5" t="s">
        <v>37</v>
      </c>
      <c r="B25" s="50"/>
      <c r="C25" s="51"/>
      <c r="D25" s="6">
        <v>161</v>
      </c>
      <c r="E25" s="18">
        <f>142-D25+40</f>
        <v>21</v>
      </c>
      <c r="F25" s="50"/>
      <c r="G25" s="51"/>
      <c r="H25" s="54"/>
      <c r="I25" s="51"/>
      <c r="J25" s="50"/>
      <c r="K25" s="52"/>
      <c r="L25" s="53"/>
      <c r="M25" s="6">
        <v>161</v>
      </c>
      <c r="N25" s="18">
        <v>23</v>
      </c>
      <c r="O25" s="6"/>
      <c r="P25" s="7"/>
      <c r="Q25" s="39"/>
      <c r="R25" s="6"/>
      <c r="S25" s="7"/>
      <c r="T25" s="39"/>
      <c r="U25" s="6"/>
      <c r="V25" s="18"/>
      <c r="W25" s="6"/>
      <c r="X25" s="18"/>
      <c r="Y25" s="6">
        <v>153</v>
      </c>
      <c r="Z25" s="18">
        <f t="shared" si="0"/>
        <v>54</v>
      </c>
      <c r="AA25" s="6">
        <v>169</v>
      </c>
      <c r="AB25" s="18">
        <f>144-AA25+40</f>
        <v>15</v>
      </c>
      <c r="AC25" s="13">
        <f t="shared" si="1"/>
        <v>113</v>
      </c>
      <c r="AD25" s="13">
        <f t="shared" si="2"/>
        <v>113</v>
      </c>
    </row>
    <row r="26" spans="1:30" ht="12" customHeight="1">
      <c r="A26" s="5" t="s">
        <v>98</v>
      </c>
      <c r="B26" s="50"/>
      <c r="C26" s="51"/>
      <c r="D26" s="50"/>
      <c r="E26" s="51"/>
      <c r="F26" s="50"/>
      <c r="G26" s="51"/>
      <c r="H26" s="54"/>
      <c r="I26" s="51"/>
      <c r="J26" s="6"/>
      <c r="K26" s="7"/>
      <c r="L26" s="39"/>
      <c r="M26" s="6">
        <v>172</v>
      </c>
      <c r="N26" s="18">
        <f>142-M26+40</f>
        <v>10</v>
      </c>
      <c r="O26" s="6"/>
      <c r="P26" s="7"/>
      <c r="Q26" s="39"/>
      <c r="R26" s="6">
        <v>175</v>
      </c>
      <c r="S26" s="7" t="s">
        <v>72</v>
      </c>
      <c r="T26" s="39">
        <v>27</v>
      </c>
      <c r="U26" s="6">
        <v>157</v>
      </c>
      <c r="V26" s="18">
        <f>140-U26+40</f>
        <v>23</v>
      </c>
      <c r="W26" s="6">
        <v>173</v>
      </c>
      <c r="X26" s="18">
        <f>140-W26+40</f>
        <v>7</v>
      </c>
      <c r="Y26" s="6">
        <v>158</v>
      </c>
      <c r="Z26" s="18">
        <f t="shared" si="0"/>
        <v>44</v>
      </c>
      <c r="AA26" s="6"/>
      <c r="AB26" s="18"/>
      <c r="AC26" s="13">
        <f t="shared" si="1"/>
        <v>111</v>
      </c>
      <c r="AD26" s="13">
        <f t="shared" si="2"/>
        <v>111</v>
      </c>
    </row>
    <row r="27" spans="1:30" ht="12" customHeight="1">
      <c r="A27" s="5" t="s">
        <v>79</v>
      </c>
      <c r="B27" s="50"/>
      <c r="C27" s="51"/>
      <c r="D27" s="50"/>
      <c r="E27" s="51"/>
      <c r="F27" s="6">
        <v>170</v>
      </c>
      <c r="G27" s="18">
        <f>140-F27+40</f>
        <v>10</v>
      </c>
      <c r="H27" s="54"/>
      <c r="I27" s="51"/>
      <c r="J27" s="50"/>
      <c r="K27" s="52"/>
      <c r="L27" s="53"/>
      <c r="M27" s="6"/>
      <c r="N27" s="18"/>
      <c r="O27" s="6"/>
      <c r="P27" s="7"/>
      <c r="Q27" s="39"/>
      <c r="R27" s="6"/>
      <c r="S27" s="7"/>
      <c r="T27" s="39"/>
      <c r="U27" s="6">
        <v>158</v>
      </c>
      <c r="V27" s="18">
        <f>140-U27+40</f>
        <v>22</v>
      </c>
      <c r="W27" s="6">
        <v>166</v>
      </c>
      <c r="X27" s="18">
        <f>140-W27+40</f>
        <v>14</v>
      </c>
      <c r="Y27" s="6"/>
      <c r="Z27" s="18"/>
      <c r="AA27" s="6">
        <v>162</v>
      </c>
      <c r="AB27" s="18">
        <f>144-AA27+40</f>
        <v>22</v>
      </c>
      <c r="AC27" s="13">
        <f t="shared" si="1"/>
        <v>68</v>
      </c>
      <c r="AD27" s="13">
        <f t="shared" si="2"/>
        <v>68</v>
      </c>
    </row>
    <row r="28" spans="1:30" ht="12" customHeight="1">
      <c r="A28" s="5" t="s">
        <v>42</v>
      </c>
      <c r="B28" s="50"/>
      <c r="C28" s="51"/>
      <c r="D28" s="6">
        <v>172</v>
      </c>
      <c r="E28" s="18">
        <f>142-D28+40</f>
        <v>10</v>
      </c>
      <c r="F28" s="6">
        <v>182</v>
      </c>
      <c r="G28" s="18">
        <v>0</v>
      </c>
      <c r="H28" s="54"/>
      <c r="I28" s="51"/>
      <c r="J28" s="55"/>
      <c r="K28" s="56"/>
      <c r="L28" s="53"/>
      <c r="M28" s="50"/>
      <c r="N28" s="51"/>
      <c r="O28" s="30"/>
      <c r="P28" s="37"/>
      <c r="Q28" s="39"/>
      <c r="R28" s="30"/>
      <c r="S28" s="37"/>
      <c r="T28" s="39"/>
      <c r="U28" s="6">
        <v>162</v>
      </c>
      <c r="V28" s="18">
        <f>140-U28+40</f>
        <v>18</v>
      </c>
      <c r="W28" s="6">
        <v>175</v>
      </c>
      <c r="X28" s="18">
        <f>140-W28+40</f>
        <v>5</v>
      </c>
      <c r="Y28" s="6">
        <v>173</v>
      </c>
      <c r="Z28" s="18">
        <f t="shared" si="0"/>
        <v>14</v>
      </c>
      <c r="AA28" s="6">
        <v>174</v>
      </c>
      <c r="AB28" s="18">
        <f>144-AA28+40</f>
        <v>10</v>
      </c>
      <c r="AC28" s="13">
        <f t="shared" si="1"/>
        <v>57</v>
      </c>
      <c r="AD28" s="13">
        <f t="shared" si="2"/>
        <v>57</v>
      </c>
    </row>
    <row r="29" spans="1:30" ht="12" customHeight="1">
      <c r="A29" s="5" t="s">
        <v>111</v>
      </c>
      <c r="B29" s="50"/>
      <c r="C29" s="51"/>
      <c r="D29" s="50"/>
      <c r="E29" s="51"/>
      <c r="F29" s="50"/>
      <c r="G29" s="51"/>
      <c r="H29" s="50"/>
      <c r="I29" s="51"/>
      <c r="J29" s="6"/>
      <c r="K29" s="7"/>
      <c r="L29" s="39"/>
      <c r="M29" s="6"/>
      <c r="N29" s="18"/>
      <c r="O29" s="6"/>
      <c r="P29" s="7"/>
      <c r="Q29" s="39"/>
      <c r="R29" s="6">
        <v>172</v>
      </c>
      <c r="S29" s="7" t="s">
        <v>72</v>
      </c>
      <c r="T29" s="39">
        <v>36</v>
      </c>
      <c r="U29" s="6"/>
      <c r="V29" s="18"/>
      <c r="W29" s="6"/>
      <c r="X29" s="18"/>
      <c r="Y29" s="6"/>
      <c r="Z29" s="18"/>
      <c r="AA29" s="6"/>
      <c r="AB29" s="18"/>
      <c r="AC29" s="13">
        <f t="shared" si="1"/>
        <v>36</v>
      </c>
      <c r="AD29" s="13">
        <f t="shared" si="2"/>
        <v>36</v>
      </c>
    </row>
    <row r="30" spans="1:30" ht="12" customHeight="1">
      <c r="A30" s="5" t="s">
        <v>82</v>
      </c>
      <c r="B30" s="50"/>
      <c r="C30" s="51"/>
      <c r="D30" s="50"/>
      <c r="E30" s="51"/>
      <c r="F30" s="6">
        <v>195</v>
      </c>
      <c r="G30" s="18">
        <v>0</v>
      </c>
      <c r="H30" s="54"/>
      <c r="I30" s="51"/>
      <c r="J30" s="55"/>
      <c r="K30" s="56"/>
      <c r="L30" s="53"/>
      <c r="M30" s="6"/>
      <c r="N30" s="18"/>
      <c r="O30" s="30"/>
      <c r="P30" s="37"/>
      <c r="Q30" s="39"/>
      <c r="R30" s="6"/>
      <c r="S30" s="7"/>
      <c r="T30" s="39"/>
      <c r="U30" s="6">
        <v>165</v>
      </c>
      <c r="V30" s="18">
        <f>140-U30+40</f>
        <v>15</v>
      </c>
      <c r="W30" s="6"/>
      <c r="X30" s="18"/>
      <c r="Y30" s="6">
        <v>176</v>
      </c>
      <c r="Z30" s="18">
        <f t="shared" si="0"/>
        <v>8</v>
      </c>
      <c r="AA30" s="6"/>
      <c r="AB30" s="18"/>
      <c r="AC30" s="13">
        <f t="shared" si="1"/>
        <v>23</v>
      </c>
      <c r="AD30" s="13">
        <f t="shared" si="2"/>
        <v>23</v>
      </c>
    </row>
    <row r="31" spans="1:30" ht="12" customHeight="1">
      <c r="A31" s="5" t="s">
        <v>48</v>
      </c>
      <c r="B31" s="50"/>
      <c r="C31" s="51"/>
      <c r="D31" s="6">
        <v>204</v>
      </c>
      <c r="E31" s="18">
        <v>0</v>
      </c>
      <c r="F31" s="6">
        <v>190</v>
      </c>
      <c r="G31" s="18">
        <v>0</v>
      </c>
      <c r="H31" s="54"/>
      <c r="I31" s="51"/>
      <c r="J31" s="50"/>
      <c r="K31" s="52"/>
      <c r="L31" s="53"/>
      <c r="M31" s="50"/>
      <c r="N31" s="51"/>
      <c r="O31" s="6"/>
      <c r="P31" s="7"/>
      <c r="Q31" s="39"/>
      <c r="R31" s="6"/>
      <c r="S31" s="7"/>
      <c r="T31" s="39"/>
      <c r="U31" s="6">
        <v>173</v>
      </c>
      <c r="V31" s="18">
        <f>140-U31+40</f>
        <v>7</v>
      </c>
      <c r="W31" s="6">
        <v>172</v>
      </c>
      <c r="X31" s="18">
        <f>140-W31+40</f>
        <v>8</v>
      </c>
      <c r="Y31" s="6"/>
      <c r="Z31" s="18"/>
      <c r="AA31" s="6">
        <v>182</v>
      </c>
      <c r="AB31" s="18">
        <f>144-AA31+40</f>
        <v>2</v>
      </c>
      <c r="AC31" s="13">
        <f t="shared" si="1"/>
        <v>17</v>
      </c>
      <c r="AD31" s="13">
        <f t="shared" si="2"/>
        <v>17</v>
      </c>
    </row>
    <row r="32" spans="1:30" ht="12" customHeight="1">
      <c r="A32" s="5" t="s">
        <v>81</v>
      </c>
      <c r="B32" s="50"/>
      <c r="C32" s="51"/>
      <c r="D32" s="50"/>
      <c r="E32" s="51"/>
      <c r="F32" s="6">
        <v>190</v>
      </c>
      <c r="G32" s="18">
        <v>0</v>
      </c>
      <c r="H32" s="54"/>
      <c r="I32" s="51"/>
      <c r="J32" s="50"/>
      <c r="K32" s="52"/>
      <c r="L32" s="53"/>
      <c r="M32" s="6"/>
      <c r="N32" s="18"/>
      <c r="O32" s="6"/>
      <c r="P32" s="7"/>
      <c r="Q32" s="39"/>
      <c r="R32" s="6"/>
      <c r="S32" s="7"/>
      <c r="T32" s="39"/>
      <c r="U32" s="6">
        <v>173</v>
      </c>
      <c r="V32" s="18">
        <f>140-U32+40</f>
        <v>7</v>
      </c>
      <c r="W32" s="6"/>
      <c r="X32" s="18"/>
      <c r="Y32" s="6">
        <v>177</v>
      </c>
      <c r="Z32" s="18">
        <f t="shared" si="0"/>
        <v>6</v>
      </c>
      <c r="AA32" s="6"/>
      <c r="AB32" s="18"/>
      <c r="AC32" s="13">
        <f t="shared" si="1"/>
        <v>13</v>
      </c>
      <c r="AD32" s="13">
        <f t="shared" si="2"/>
        <v>13</v>
      </c>
    </row>
    <row r="33" spans="1:30" ht="12" customHeight="1">
      <c r="A33" s="5" t="s">
        <v>122</v>
      </c>
      <c r="B33" s="50"/>
      <c r="C33" s="51"/>
      <c r="D33" s="50"/>
      <c r="E33" s="51"/>
      <c r="F33" s="50"/>
      <c r="G33" s="51"/>
      <c r="H33" s="50"/>
      <c r="I33" s="51"/>
      <c r="J33" s="6"/>
      <c r="K33" s="7"/>
      <c r="L33" s="39"/>
      <c r="M33" s="6"/>
      <c r="N33" s="18"/>
      <c r="O33" s="6"/>
      <c r="P33" s="7"/>
      <c r="Q33" s="39"/>
      <c r="R33" s="6"/>
      <c r="S33" s="7"/>
      <c r="T33" s="39"/>
      <c r="U33" s="6"/>
      <c r="V33" s="18"/>
      <c r="W33" s="6"/>
      <c r="X33" s="18"/>
      <c r="Y33" s="6"/>
      <c r="Z33" s="18"/>
      <c r="AA33" s="6">
        <v>178</v>
      </c>
      <c r="AB33" s="18">
        <f>144-AA33+40</f>
        <v>6</v>
      </c>
      <c r="AC33" s="13">
        <f t="shared" si="1"/>
        <v>6</v>
      </c>
      <c r="AD33" s="13">
        <v>6</v>
      </c>
    </row>
    <row r="34" spans="1:30" ht="12" customHeight="1">
      <c r="A34" s="5" t="s">
        <v>49</v>
      </c>
      <c r="B34" s="50"/>
      <c r="C34" s="51"/>
      <c r="D34" s="6">
        <v>218</v>
      </c>
      <c r="E34" s="18">
        <v>0</v>
      </c>
      <c r="F34" s="50"/>
      <c r="G34" s="51"/>
      <c r="H34" s="54"/>
      <c r="I34" s="51"/>
      <c r="J34" s="50"/>
      <c r="K34" s="52"/>
      <c r="L34" s="53"/>
      <c r="M34" s="6"/>
      <c r="N34" s="18"/>
      <c r="O34" s="6"/>
      <c r="P34" s="7"/>
      <c r="Q34" s="39"/>
      <c r="R34" s="6"/>
      <c r="S34" s="7"/>
      <c r="T34" s="39"/>
      <c r="U34" s="6">
        <v>175</v>
      </c>
      <c r="V34" s="18">
        <f>140-U34+40</f>
        <v>5</v>
      </c>
      <c r="W34" s="6"/>
      <c r="X34" s="18"/>
      <c r="Y34" s="6"/>
      <c r="Z34" s="18"/>
      <c r="AA34" s="6"/>
      <c r="AB34" s="18"/>
      <c r="AC34" s="13">
        <f t="shared" si="1"/>
        <v>5</v>
      </c>
      <c r="AD34" s="13">
        <f t="shared" si="2"/>
        <v>5</v>
      </c>
    </row>
    <row r="35" spans="1:30" ht="12" customHeight="1">
      <c r="A35" s="5"/>
      <c r="B35" s="6"/>
      <c r="C35" s="18"/>
      <c r="D35" s="6"/>
      <c r="E35" s="18"/>
      <c r="F35" s="6"/>
      <c r="G35" s="18"/>
      <c r="H35" s="6"/>
      <c r="I35" s="18"/>
      <c r="J35" s="6"/>
      <c r="K35" s="7"/>
      <c r="L35" s="39"/>
      <c r="M35" s="6"/>
      <c r="N35" s="18"/>
      <c r="O35" s="6"/>
      <c r="P35" s="7"/>
      <c r="Q35" s="39"/>
      <c r="R35" s="6"/>
      <c r="S35" s="7"/>
      <c r="T35" s="39"/>
      <c r="U35" s="6"/>
      <c r="V35" s="18"/>
      <c r="W35" s="6"/>
      <c r="X35" s="18"/>
      <c r="Y35" s="6"/>
      <c r="Z35" s="18"/>
      <c r="AA35" s="6"/>
      <c r="AB35" s="18"/>
      <c r="AC35" s="13">
        <f t="shared" si="1"/>
        <v>0</v>
      </c>
      <c r="AD35" s="13"/>
    </row>
    <row r="36" spans="1:30" ht="12" customHeight="1">
      <c r="A36" s="5"/>
      <c r="B36" s="6"/>
      <c r="C36" s="18"/>
      <c r="D36" s="6"/>
      <c r="E36" s="18"/>
      <c r="F36" s="6"/>
      <c r="G36" s="18"/>
      <c r="H36" s="6"/>
      <c r="I36" s="18"/>
      <c r="J36" s="6"/>
      <c r="K36" s="7"/>
      <c r="L36" s="39"/>
      <c r="M36" s="6"/>
      <c r="N36" s="18"/>
      <c r="O36" s="6"/>
      <c r="P36" s="7"/>
      <c r="Q36" s="39"/>
      <c r="R36" s="6"/>
      <c r="S36" s="7"/>
      <c r="T36" s="39"/>
      <c r="U36" s="6"/>
      <c r="V36" s="18"/>
      <c r="W36" s="6"/>
      <c r="X36" s="18"/>
      <c r="Y36" s="6"/>
      <c r="Z36" s="18"/>
      <c r="AA36" s="6"/>
      <c r="AB36" s="18"/>
      <c r="AC36" s="13">
        <f t="shared" si="1"/>
        <v>0</v>
      </c>
      <c r="AD36" s="13"/>
    </row>
    <row r="37" spans="1:30" ht="12" customHeight="1">
      <c r="A37" s="5"/>
      <c r="B37" s="6"/>
      <c r="C37" s="18"/>
      <c r="D37" s="6"/>
      <c r="E37" s="18"/>
      <c r="F37" s="6"/>
      <c r="G37" s="18"/>
      <c r="H37" s="6"/>
      <c r="I37" s="18"/>
      <c r="J37" s="6"/>
      <c r="K37" s="7"/>
      <c r="L37" s="39"/>
      <c r="M37" s="6"/>
      <c r="N37" s="18"/>
      <c r="O37" s="6"/>
      <c r="P37" s="7"/>
      <c r="Q37" s="39"/>
      <c r="R37" s="6"/>
      <c r="S37" s="7"/>
      <c r="T37" s="39"/>
      <c r="U37" s="6"/>
      <c r="V37" s="18"/>
      <c r="W37" s="6"/>
      <c r="X37" s="18"/>
      <c r="Y37" s="6"/>
      <c r="Z37" s="18"/>
      <c r="AA37" s="6"/>
      <c r="AB37" s="18"/>
      <c r="AC37" s="13">
        <f t="shared" si="1"/>
        <v>0</v>
      </c>
      <c r="AD37" s="13"/>
    </row>
    <row r="38" spans="1:30" ht="12" customHeight="1">
      <c r="A38" s="5"/>
      <c r="B38" s="6"/>
      <c r="C38" s="18"/>
      <c r="D38" s="6"/>
      <c r="E38" s="18"/>
      <c r="F38" s="6"/>
      <c r="G38" s="18"/>
      <c r="H38" s="41"/>
      <c r="I38" s="18"/>
      <c r="J38" s="6"/>
      <c r="K38" s="7"/>
      <c r="L38" s="39"/>
      <c r="M38" s="6"/>
      <c r="N38" s="18"/>
      <c r="O38" s="6"/>
      <c r="P38" s="7"/>
      <c r="Q38" s="39"/>
      <c r="R38" s="6"/>
      <c r="S38" s="7"/>
      <c r="T38" s="39"/>
      <c r="U38" s="6"/>
      <c r="V38" s="18"/>
      <c r="W38" s="6"/>
      <c r="X38" s="18"/>
      <c r="Y38" s="6"/>
      <c r="Z38" s="18"/>
      <c r="AA38" s="6"/>
      <c r="AB38" s="18"/>
      <c r="AC38" s="13">
        <f t="shared" si="1"/>
        <v>0</v>
      </c>
      <c r="AD38" s="13"/>
    </row>
    <row r="39" spans="1:30" ht="12" customHeight="1">
      <c r="A39" s="5"/>
      <c r="B39" s="6"/>
      <c r="C39" s="18"/>
      <c r="D39" s="6"/>
      <c r="E39" s="18"/>
      <c r="F39" s="6"/>
      <c r="G39" s="18"/>
      <c r="H39" s="41"/>
      <c r="I39" s="18"/>
      <c r="J39" s="6"/>
      <c r="K39" s="7"/>
      <c r="L39" s="39"/>
      <c r="M39" s="6"/>
      <c r="N39" s="18"/>
      <c r="O39" s="6"/>
      <c r="P39" s="7"/>
      <c r="Q39" s="39"/>
      <c r="R39" s="6"/>
      <c r="S39" s="7"/>
      <c r="T39" s="39"/>
      <c r="U39" s="6"/>
      <c r="V39" s="18"/>
      <c r="W39" s="6"/>
      <c r="X39" s="18"/>
      <c r="Y39" s="6"/>
      <c r="Z39" s="18"/>
      <c r="AA39" s="6"/>
      <c r="AB39" s="18"/>
      <c r="AC39" s="13">
        <f t="shared" si="1"/>
        <v>0</v>
      </c>
      <c r="AD39" s="13"/>
    </row>
    <row r="40" spans="1:30" ht="12" customHeight="1">
      <c r="A40" s="5"/>
      <c r="B40" s="6"/>
      <c r="C40" s="18"/>
      <c r="D40" s="6"/>
      <c r="E40" s="18"/>
      <c r="F40" s="6"/>
      <c r="G40" s="18"/>
      <c r="H40" s="41"/>
      <c r="I40" s="18"/>
      <c r="J40" s="6"/>
      <c r="K40" s="7"/>
      <c r="L40" s="39"/>
      <c r="M40" s="6"/>
      <c r="N40" s="18"/>
      <c r="O40" s="6"/>
      <c r="P40" s="7"/>
      <c r="Q40" s="39"/>
      <c r="R40" s="6"/>
      <c r="S40" s="7"/>
      <c r="T40" s="39"/>
      <c r="U40" s="6"/>
      <c r="V40" s="18"/>
      <c r="W40" s="6"/>
      <c r="X40" s="18"/>
      <c r="Y40" s="6"/>
      <c r="Z40" s="18"/>
      <c r="AA40" s="6"/>
      <c r="AB40" s="18"/>
      <c r="AC40" s="13">
        <f t="shared" si="1"/>
        <v>0</v>
      </c>
      <c r="AD40" s="13"/>
    </row>
    <row r="41" spans="1:30" ht="12" customHeight="1">
      <c r="A41" s="5"/>
      <c r="B41" s="6"/>
      <c r="C41" s="18"/>
      <c r="D41" s="6"/>
      <c r="E41" s="18"/>
      <c r="F41" s="6"/>
      <c r="G41" s="18"/>
      <c r="H41" s="6"/>
      <c r="I41" s="18"/>
      <c r="J41" s="6"/>
      <c r="K41" s="7"/>
      <c r="L41" s="39"/>
      <c r="M41" s="6"/>
      <c r="N41" s="18"/>
      <c r="O41" s="6"/>
      <c r="P41" s="7"/>
      <c r="Q41" s="39"/>
      <c r="R41" s="6"/>
      <c r="S41" s="7"/>
      <c r="T41" s="39"/>
      <c r="U41" s="6"/>
      <c r="V41" s="18"/>
      <c r="W41" s="6"/>
      <c r="X41" s="18"/>
      <c r="Y41" s="6"/>
      <c r="Z41" s="18"/>
      <c r="AA41" s="6"/>
      <c r="AB41" s="18"/>
      <c r="AC41" s="13">
        <f t="shared" si="1"/>
        <v>0</v>
      </c>
      <c r="AD41" s="13"/>
    </row>
    <row r="42" spans="1:30" ht="12" customHeight="1">
      <c r="A42" s="20"/>
      <c r="B42" s="21"/>
      <c r="C42" s="22"/>
      <c r="D42" s="21"/>
      <c r="E42" s="22"/>
      <c r="F42" s="21"/>
      <c r="G42" s="22"/>
      <c r="H42" s="6"/>
      <c r="I42" s="18"/>
      <c r="J42" s="6"/>
      <c r="K42" s="7"/>
      <c r="L42" s="39"/>
      <c r="M42" s="6"/>
      <c r="N42" s="18"/>
      <c r="O42" s="6"/>
      <c r="P42" s="7"/>
      <c r="Q42" s="39"/>
      <c r="R42" s="6"/>
      <c r="S42" s="7"/>
      <c r="T42" s="39"/>
      <c r="U42" s="6"/>
      <c r="V42" s="18"/>
      <c r="W42" s="6"/>
      <c r="X42" s="18"/>
      <c r="Y42" s="6"/>
      <c r="Z42" s="18"/>
      <c r="AA42" s="6"/>
      <c r="AB42" s="18"/>
      <c r="AC42" s="13">
        <f t="shared" si="1"/>
        <v>0</v>
      </c>
      <c r="AD42" s="13"/>
    </row>
    <row r="43" spans="1:30" ht="12" customHeight="1">
      <c r="A43" s="27"/>
      <c r="B43" s="28"/>
      <c r="C43" s="29"/>
      <c r="D43" s="28"/>
      <c r="E43" s="29"/>
      <c r="F43" s="28"/>
      <c r="G43" s="29"/>
      <c r="H43" s="23"/>
      <c r="I43" s="19"/>
      <c r="J43" s="23"/>
      <c r="K43" s="31"/>
      <c r="L43" s="40"/>
      <c r="M43" s="23"/>
      <c r="N43" s="19"/>
      <c r="O43" s="23"/>
      <c r="P43" s="31"/>
      <c r="Q43" s="40"/>
      <c r="R43" s="23"/>
      <c r="S43" s="31"/>
      <c r="T43" s="40"/>
      <c r="U43" s="23"/>
      <c r="V43" s="19"/>
      <c r="W43" s="23"/>
      <c r="X43" s="19"/>
      <c r="Y43" s="23"/>
      <c r="Z43" s="19"/>
      <c r="AA43" s="23"/>
      <c r="AB43" s="19"/>
      <c r="AC43" s="24">
        <f t="shared" si="1"/>
        <v>0</v>
      </c>
      <c r="AD43" s="24"/>
    </row>
  </sheetData>
  <sheetProtection/>
  <mergeCells count="38">
    <mergeCell ref="M2:N2"/>
    <mergeCell ref="M3:N3"/>
    <mergeCell ref="M1:N1"/>
    <mergeCell ref="U1:V1"/>
    <mergeCell ref="U2:V2"/>
    <mergeCell ref="B3:C3"/>
    <mergeCell ref="H1:I1"/>
    <mergeCell ref="A1:A2"/>
    <mergeCell ref="B1:C1"/>
    <mergeCell ref="B2:C2"/>
    <mergeCell ref="F1:G1"/>
    <mergeCell ref="D1:E1"/>
    <mergeCell ref="D2:E2"/>
    <mergeCell ref="F2:G2"/>
    <mergeCell ref="H3:I3"/>
    <mergeCell ref="F3:G3"/>
    <mergeCell ref="D3:E3"/>
    <mergeCell ref="H2:I2"/>
    <mergeCell ref="J1:L1"/>
    <mergeCell ref="J3:L3"/>
    <mergeCell ref="J2:L2"/>
    <mergeCell ref="O1:Q1"/>
    <mergeCell ref="O2:Q2"/>
    <mergeCell ref="O3:Q3"/>
    <mergeCell ref="R1:T1"/>
    <mergeCell ref="R2:T2"/>
    <mergeCell ref="R3:T3"/>
    <mergeCell ref="W1:X1"/>
    <mergeCell ref="W2:X2"/>
    <mergeCell ref="W3:X3"/>
    <mergeCell ref="U3:V3"/>
    <mergeCell ref="AC1:AD3"/>
    <mergeCell ref="Y1:Z1"/>
    <mergeCell ref="Y2:Z2"/>
    <mergeCell ref="Y3:Z3"/>
    <mergeCell ref="AA1:AB1"/>
    <mergeCell ref="AA2:AB2"/>
    <mergeCell ref="AA3:AB3"/>
  </mergeCells>
  <printOptions/>
  <pageMargins left="0.7874015748031497" right="0.7874015748031497" top="0.1968503937007874" bottom="0.1968503937007874" header="0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5"/>
  <sheetViews>
    <sheetView zoomScale="150" zoomScaleNormal="150" zoomScalePageLayoutView="0" workbookViewId="0" topLeftCell="X1">
      <selection activeCell="AW8" sqref="AW8"/>
    </sheetView>
  </sheetViews>
  <sheetFormatPr defaultColWidth="11.421875" defaultRowHeight="12" customHeight="1"/>
  <cols>
    <col min="1" max="1" width="22.7109375" style="14" customWidth="1"/>
    <col min="2" max="3" width="5.7109375" style="9" customWidth="1"/>
    <col min="4" max="6" width="4.28125" style="9" customWidth="1"/>
    <col min="7" max="10" width="5.7109375" style="9" customWidth="1"/>
    <col min="11" max="13" width="4.28125" style="9" customWidth="1"/>
    <col min="14" max="15" width="5.7109375" style="9" customWidth="1"/>
    <col min="16" max="24" width="4.28125" style="9" customWidth="1"/>
    <col min="25" max="26" width="5.7109375" style="9" customWidth="1"/>
    <col min="27" max="38" width="4.28125" style="9" customWidth="1"/>
    <col min="39" max="46" width="5.7109375" style="9" customWidth="1"/>
    <col min="47" max="48" width="5.7109375" style="8" customWidth="1"/>
    <col min="49" max="16384" width="11.421875" style="9" customWidth="1"/>
  </cols>
  <sheetData>
    <row r="1" spans="1:48" ht="12" customHeight="1">
      <c r="A1" s="82" t="s">
        <v>11</v>
      </c>
      <c r="B1" s="73" t="s">
        <v>12</v>
      </c>
      <c r="C1" s="74"/>
      <c r="D1" s="73" t="s">
        <v>19</v>
      </c>
      <c r="E1" s="77"/>
      <c r="F1" s="74"/>
      <c r="G1" s="73" t="s">
        <v>33</v>
      </c>
      <c r="H1" s="74"/>
      <c r="I1" s="73" t="s">
        <v>70</v>
      </c>
      <c r="J1" s="74"/>
      <c r="K1" s="73" t="s">
        <v>68</v>
      </c>
      <c r="L1" s="77"/>
      <c r="M1" s="74"/>
      <c r="N1" s="73" t="s">
        <v>33</v>
      </c>
      <c r="O1" s="74"/>
      <c r="P1" s="73" t="s">
        <v>84</v>
      </c>
      <c r="Q1" s="77"/>
      <c r="R1" s="74"/>
      <c r="S1" s="73" t="s">
        <v>86</v>
      </c>
      <c r="T1" s="77"/>
      <c r="U1" s="74"/>
      <c r="V1" s="73" t="s">
        <v>88</v>
      </c>
      <c r="W1" s="77"/>
      <c r="X1" s="74"/>
      <c r="Y1" s="73" t="s">
        <v>33</v>
      </c>
      <c r="Z1" s="74"/>
      <c r="AA1" s="73" t="s">
        <v>115</v>
      </c>
      <c r="AB1" s="77"/>
      <c r="AC1" s="74"/>
      <c r="AD1" s="73" t="s">
        <v>104</v>
      </c>
      <c r="AE1" s="77"/>
      <c r="AF1" s="74"/>
      <c r="AG1" s="73" t="s">
        <v>107</v>
      </c>
      <c r="AH1" s="77"/>
      <c r="AI1" s="74"/>
      <c r="AJ1" s="73" t="s">
        <v>113</v>
      </c>
      <c r="AK1" s="77"/>
      <c r="AL1" s="74"/>
      <c r="AM1" s="73" t="s">
        <v>33</v>
      </c>
      <c r="AN1" s="74"/>
      <c r="AO1" s="73" t="s">
        <v>33</v>
      </c>
      <c r="AP1" s="74"/>
      <c r="AQ1" s="73" t="s">
        <v>118</v>
      </c>
      <c r="AR1" s="74"/>
      <c r="AS1" s="73" t="s">
        <v>33</v>
      </c>
      <c r="AT1" s="74"/>
      <c r="AU1" s="69"/>
      <c r="AV1" s="70"/>
    </row>
    <row r="2" spans="1:48" ht="12" customHeight="1">
      <c r="A2" s="82"/>
      <c r="B2" s="75" t="s">
        <v>13</v>
      </c>
      <c r="C2" s="76"/>
      <c r="D2" s="75" t="s">
        <v>20</v>
      </c>
      <c r="E2" s="78"/>
      <c r="F2" s="76"/>
      <c r="G2" s="75" t="s">
        <v>34</v>
      </c>
      <c r="H2" s="76"/>
      <c r="I2" s="75" t="s">
        <v>71</v>
      </c>
      <c r="J2" s="76"/>
      <c r="K2" s="75" t="s">
        <v>69</v>
      </c>
      <c r="L2" s="78"/>
      <c r="M2" s="76"/>
      <c r="N2" s="75" t="s">
        <v>73</v>
      </c>
      <c r="O2" s="76"/>
      <c r="P2" s="75" t="s">
        <v>85</v>
      </c>
      <c r="Q2" s="78"/>
      <c r="R2" s="76"/>
      <c r="S2" s="75" t="s">
        <v>87</v>
      </c>
      <c r="T2" s="78"/>
      <c r="U2" s="76"/>
      <c r="V2" s="75" t="s">
        <v>85</v>
      </c>
      <c r="W2" s="78"/>
      <c r="X2" s="76"/>
      <c r="Y2" s="75" t="s">
        <v>90</v>
      </c>
      <c r="Z2" s="76"/>
      <c r="AA2" s="75" t="s">
        <v>102</v>
      </c>
      <c r="AB2" s="78"/>
      <c r="AC2" s="76"/>
      <c r="AD2" s="75" t="s">
        <v>105</v>
      </c>
      <c r="AE2" s="78"/>
      <c r="AF2" s="76"/>
      <c r="AG2" s="75" t="s">
        <v>108</v>
      </c>
      <c r="AH2" s="78"/>
      <c r="AI2" s="76"/>
      <c r="AJ2" s="75" t="s">
        <v>114</v>
      </c>
      <c r="AK2" s="78"/>
      <c r="AL2" s="76"/>
      <c r="AM2" s="75" t="s">
        <v>112</v>
      </c>
      <c r="AN2" s="76"/>
      <c r="AO2" s="75" t="s">
        <v>116</v>
      </c>
      <c r="AP2" s="76"/>
      <c r="AQ2" s="75" t="s">
        <v>116</v>
      </c>
      <c r="AR2" s="76"/>
      <c r="AS2" s="75" t="s">
        <v>110</v>
      </c>
      <c r="AT2" s="76"/>
      <c r="AU2" s="69"/>
      <c r="AV2" s="70"/>
    </row>
    <row r="3" spans="1:48" ht="12" customHeight="1">
      <c r="A3" s="33" t="s">
        <v>5</v>
      </c>
      <c r="B3" s="75" t="s">
        <v>14</v>
      </c>
      <c r="C3" s="76"/>
      <c r="D3" s="75" t="s">
        <v>66</v>
      </c>
      <c r="E3" s="78"/>
      <c r="F3" s="76"/>
      <c r="G3" s="75" t="s">
        <v>50</v>
      </c>
      <c r="H3" s="76"/>
      <c r="I3" s="75" t="s">
        <v>14</v>
      </c>
      <c r="J3" s="76"/>
      <c r="K3" s="75" t="s">
        <v>67</v>
      </c>
      <c r="L3" s="78"/>
      <c r="M3" s="76"/>
      <c r="N3" s="75" t="s">
        <v>74</v>
      </c>
      <c r="O3" s="76"/>
      <c r="P3" s="75" t="s">
        <v>83</v>
      </c>
      <c r="Q3" s="78"/>
      <c r="R3" s="76"/>
      <c r="S3" s="75" t="s">
        <v>67</v>
      </c>
      <c r="T3" s="78"/>
      <c r="U3" s="76"/>
      <c r="V3" s="75" t="s">
        <v>67</v>
      </c>
      <c r="W3" s="78"/>
      <c r="X3" s="76"/>
      <c r="Y3" s="75" t="s">
        <v>50</v>
      </c>
      <c r="Z3" s="76"/>
      <c r="AA3" s="75" t="s">
        <v>103</v>
      </c>
      <c r="AB3" s="78"/>
      <c r="AC3" s="76"/>
      <c r="AD3" s="75" t="s">
        <v>83</v>
      </c>
      <c r="AE3" s="78"/>
      <c r="AF3" s="76"/>
      <c r="AG3" s="75" t="s">
        <v>67</v>
      </c>
      <c r="AH3" s="78"/>
      <c r="AI3" s="76"/>
      <c r="AJ3" s="75" t="s">
        <v>67</v>
      </c>
      <c r="AK3" s="78"/>
      <c r="AL3" s="76"/>
      <c r="AM3" s="75" t="s">
        <v>74</v>
      </c>
      <c r="AN3" s="76"/>
      <c r="AO3" s="75" t="s">
        <v>74</v>
      </c>
      <c r="AP3" s="76"/>
      <c r="AQ3" s="75" t="s">
        <v>74</v>
      </c>
      <c r="AR3" s="76"/>
      <c r="AS3" s="75" t="s">
        <v>120</v>
      </c>
      <c r="AT3" s="76"/>
      <c r="AU3" s="71"/>
      <c r="AV3" s="72"/>
    </row>
    <row r="4" spans="1:48" ht="12" customHeight="1">
      <c r="A4" s="25" t="s">
        <v>1</v>
      </c>
      <c r="B4" s="10" t="s">
        <v>17</v>
      </c>
      <c r="C4" s="11" t="s">
        <v>2</v>
      </c>
      <c r="D4" s="10" t="s">
        <v>0</v>
      </c>
      <c r="E4" s="36" t="s">
        <v>35</v>
      </c>
      <c r="F4" s="11" t="s">
        <v>2</v>
      </c>
      <c r="G4" s="10" t="s">
        <v>0</v>
      </c>
      <c r="H4" s="11" t="s">
        <v>2</v>
      </c>
      <c r="I4" s="10" t="s">
        <v>17</v>
      </c>
      <c r="J4" s="11" t="s">
        <v>2</v>
      </c>
      <c r="K4" s="10" t="s">
        <v>0</v>
      </c>
      <c r="L4" s="36" t="s">
        <v>35</v>
      </c>
      <c r="M4" s="11" t="s">
        <v>2</v>
      </c>
      <c r="N4" s="10" t="s">
        <v>0</v>
      </c>
      <c r="O4" s="11" t="s">
        <v>2</v>
      </c>
      <c r="P4" s="10" t="s">
        <v>0</v>
      </c>
      <c r="Q4" s="36" t="s">
        <v>35</v>
      </c>
      <c r="R4" s="11" t="s">
        <v>2</v>
      </c>
      <c r="S4" s="10" t="s">
        <v>0</v>
      </c>
      <c r="T4" s="36" t="s">
        <v>35</v>
      </c>
      <c r="U4" s="11" t="s">
        <v>2</v>
      </c>
      <c r="V4" s="10" t="s">
        <v>0</v>
      </c>
      <c r="W4" s="36" t="s">
        <v>35</v>
      </c>
      <c r="X4" s="11" t="s">
        <v>2</v>
      </c>
      <c r="Y4" s="10" t="s">
        <v>0</v>
      </c>
      <c r="Z4" s="11" t="s">
        <v>2</v>
      </c>
      <c r="AA4" s="10" t="s">
        <v>0</v>
      </c>
      <c r="AB4" s="36" t="s">
        <v>35</v>
      </c>
      <c r="AC4" s="11" t="s">
        <v>2</v>
      </c>
      <c r="AD4" s="10" t="s">
        <v>0</v>
      </c>
      <c r="AE4" s="36" t="s">
        <v>35</v>
      </c>
      <c r="AF4" s="11" t="s">
        <v>2</v>
      </c>
      <c r="AG4" s="10" t="s">
        <v>0</v>
      </c>
      <c r="AH4" s="36" t="s">
        <v>35</v>
      </c>
      <c r="AI4" s="11" t="s">
        <v>2</v>
      </c>
      <c r="AJ4" s="10" t="s">
        <v>0</v>
      </c>
      <c r="AK4" s="36" t="s">
        <v>35</v>
      </c>
      <c r="AL4" s="11" t="s">
        <v>2</v>
      </c>
      <c r="AM4" s="10" t="s">
        <v>0</v>
      </c>
      <c r="AN4" s="11" t="s">
        <v>2</v>
      </c>
      <c r="AO4" s="10" t="s">
        <v>0</v>
      </c>
      <c r="AP4" s="11" t="s">
        <v>2</v>
      </c>
      <c r="AQ4" s="10" t="s">
        <v>0</v>
      </c>
      <c r="AR4" s="11" t="s">
        <v>2</v>
      </c>
      <c r="AS4" s="10" t="s">
        <v>0</v>
      </c>
      <c r="AT4" s="11" t="s">
        <v>2</v>
      </c>
      <c r="AU4" s="15" t="s">
        <v>4</v>
      </c>
      <c r="AV4" s="58" t="s">
        <v>123</v>
      </c>
    </row>
    <row r="5" spans="1:48" ht="12" customHeight="1">
      <c r="A5" s="34" t="s">
        <v>7</v>
      </c>
      <c r="B5" s="46" t="s">
        <v>16</v>
      </c>
      <c r="C5" s="17">
        <v>24</v>
      </c>
      <c r="D5" s="3">
        <v>225</v>
      </c>
      <c r="E5" s="4">
        <v>78</v>
      </c>
      <c r="F5" s="4">
        <v>152</v>
      </c>
      <c r="G5" s="3">
        <v>149</v>
      </c>
      <c r="H5" s="4">
        <v>17</v>
      </c>
      <c r="I5" s="35" t="s">
        <v>16</v>
      </c>
      <c r="J5" s="17">
        <v>28</v>
      </c>
      <c r="K5" s="3">
        <v>225</v>
      </c>
      <c r="L5" s="4">
        <v>72</v>
      </c>
      <c r="M5" s="4">
        <v>144</v>
      </c>
      <c r="N5" s="3">
        <v>133</v>
      </c>
      <c r="O5" s="4">
        <v>31</v>
      </c>
      <c r="P5" s="59"/>
      <c r="Q5" s="60"/>
      <c r="R5" s="61"/>
      <c r="S5" s="3">
        <v>151</v>
      </c>
      <c r="T5" s="4" t="s">
        <v>72</v>
      </c>
      <c r="U5" s="38">
        <v>52</v>
      </c>
      <c r="V5" s="3">
        <v>228</v>
      </c>
      <c r="W5" s="4">
        <v>78</v>
      </c>
      <c r="X5" s="38">
        <v>108</v>
      </c>
      <c r="Y5" s="59"/>
      <c r="Z5" s="61"/>
      <c r="AA5" s="59"/>
      <c r="AB5" s="60"/>
      <c r="AC5" s="60"/>
      <c r="AD5" s="59"/>
      <c r="AE5" s="60"/>
      <c r="AF5" s="60"/>
      <c r="AG5" s="59"/>
      <c r="AH5" s="60"/>
      <c r="AI5" s="60"/>
      <c r="AJ5" s="3">
        <v>241</v>
      </c>
      <c r="AK5" s="4"/>
      <c r="AL5" s="4">
        <v>20</v>
      </c>
      <c r="AM5" s="3"/>
      <c r="AN5" s="4"/>
      <c r="AO5" s="3">
        <v>147</v>
      </c>
      <c r="AP5" s="4">
        <v>15</v>
      </c>
      <c r="AQ5" s="3">
        <v>149</v>
      </c>
      <c r="AR5" s="4">
        <f>(140-AQ5+20)*2</f>
        <v>22</v>
      </c>
      <c r="AS5" s="3"/>
      <c r="AT5" s="4"/>
      <c r="AU5" s="12">
        <f>C5+F5+H5+J5+M5+O5+R5+U5+X5+Z5+AC5+AF5+AI5+AL5+AN5+AP5+AR5+AT5</f>
        <v>613</v>
      </c>
      <c r="AV5" s="12">
        <f>AU5</f>
        <v>613</v>
      </c>
    </row>
    <row r="6" spans="1:48" ht="12" customHeight="1">
      <c r="A6" s="5" t="s">
        <v>8</v>
      </c>
      <c r="B6" s="35" t="s">
        <v>18</v>
      </c>
      <c r="C6" s="18">
        <v>60</v>
      </c>
      <c r="D6" s="6">
        <v>237</v>
      </c>
      <c r="E6" s="7">
        <v>83</v>
      </c>
      <c r="F6" s="7">
        <v>84</v>
      </c>
      <c r="G6" s="62"/>
      <c r="H6" s="63"/>
      <c r="I6" s="64"/>
      <c r="J6" s="65"/>
      <c r="K6" s="6">
        <v>239</v>
      </c>
      <c r="L6" s="7" t="s">
        <v>72</v>
      </c>
      <c r="M6" s="7">
        <v>28</v>
      </c>
      <c r="N6" s="6">
        <v>142</v>
      </c>
      <c r="O6" s="7">
        <v>20</v>
      </c>
      <c r="P6" s="6">
        <v>222</v>
      </c>
      <c r="Q6" s="7">
        <v>76</v>
      </c>
      <c r="R6" s="39">
        <v>81</v>
      </c>
      <c r="S6" s="62"/>
      <c r="T6" s="63"/>
      <c r="U6" s="66"/>
      <c r="V6" s="6">
        <v>218</v>
      </c>
      <c r="W6" s="7">
        <v>73</v>
      </c>
      <c r="X6" s="39">
        <v>168</v>
      </c>
      <c r="Y6" s="62"/>
      <c r="Z6" s="66"/>
      <c r="AA6" s="62"/>
      <c r="AB6" s="63"/>
      <c r="AC6" s="63"/>
      <c r="AD6" s="6">
        <v>146</v>
      </c>
      <c r="AE6" s="7">
        <v>148</v>
      </c>
      <c r="AF6" s="7">
        <v>62</v>
      </c>
      <c r="AG6" s="6"/>
      <c r="AH6" s="7"/>
      <c r="AI6" s="7"/>
      <c r="AJ6" s="6"/>
      <c r="AK6" s="7"/>
      <c r="AL6" s="7"/>
      <c r="AM6" s="6">
        <v>139</v>
      </c>
      <c r="AN6" s="7">
        <v>27</v>
      </c>
      <c r="AO6" s="6"/>
      <c r="AP6" s="7"/>
      <c r="AQ6" s="6">
        <v>139</v>
      </c>
      <c r="AR6" s="7">
        <v>48</v>
      </c>
      <c r="AS6" s="6"/>
      <c r="AT6" s="7"/>
      <c r="AU6" s="13">
        <f aca="true" t="shared" si="0" ref="AU6:AU45">C6+F6+H6+J6+M6+O6+R6+U6+X6+Z6+AC6+AF6+AI6+AL6+AN6+AP6+AR6+AT6</f>
        <v>578</v>
      </c>
      <c r="AV6" s="13">
        <f aca="true" t="shared" si="1" ref="AV6:AV34">AU6</f>
        <v>578</v>
      </c>
    </row>
    <row r="7" spans="1:48" ht="12" customHeight="1">
      <c r="A7" s="5" t="s">
        <v>9</v>
      </c>
      <c r="B7" s="35" t="s">
        <v>18</v>
      </c>
      <c r="C7" s="18">
        <v>60</v>
      </c>
      <c r="D7" s="6">
        <v>235</v>
      </c>
      <c r="E7" s="7">
        <v>79</v>
      </c>
      <c r="F7" s="7">
        <v>108</v>
      </c>
      <c r="G7" s="62"/>
      <c r="H7" s="63"/>
      <c r="I7" s="64"/>
      <c r="J7" s="65"/>
      <c r="K7" s="6">
        <v>241</v>
      </c>
      <c r="L7" s="7" t="s">
        <v>72</v>
      </c>
      <c r="M7" s="7">
        <v>20</v>
      </c>
      <c r="N7" s="6">
        <v>142</v>
      </c>
      <c r="O7" s="7">
        <v>20</v>
      </c>
      <c r="P7" s="6">
        <v>234</v>
      </c>
      <c r="Q7" s="7" t="s">
        <v>72</v>
      </c>
      <c r="R7" s="39">
        <v>18</v>
      </c>
      <c r="S7" s="62"/>
      <c r="T7" s="63"/>
      <c r="U7" s="66"/>
      <c r="V7" s="62"/>
      <c r="W7" s="63"/>
      <c r="X7" s="66"/>
      <c r="Y7" s="6">
        <v>155</v>
      </c>
      <c r="Z7" s="39">
        <v>9</v>
      </c>
      <c r="AA7" s="62"/>
      <c r="AB7" s="63"/>
      <c r="AC7" s="63"/>
      <c r="AD7" s="6">
        <v>148</v>
      </c>
      <c r="AE7" s="7">
        <v>153</v>
      </c>
      <c r="AF7" s="7">
        <v>48</v>
      </c>
      <c r="AG7" s="6"/>
      <c r="AH7" s="7"/>
      <c r="AI7" s="7"/>
      <c r="AJ7" s="6">
        <v>226</v>
      </c>
      <c r="AK7" s="7">
        <v>78</v>
      </c>
      <c r="AL7" s="7">
        <v>116</v>
      </c>
      <c r="AM7" s="6">
        <v>140</v>
      </c>
      <c r="AN7" s="7">
        <v>24</v>
      </c>
      <c r="AO7" s="6">
        <v>145</v>
      </c>
      <c r="AP7" s="7">
        <v>19</v>
      </c>
      <c r="AQ7" s="6">
        <v>139</v>
      </c>
      <c r="AR7" s="7">
        <v>48</v>
      </c>
      <c r="AS7" s="6"/>
      <c r="AT7" s="7"/>
      <c r="AU7" s="13">
        <f t="shared" si="0"/>
        <v>490</v>
      </c>
      <c r="AV7" s="13">
        <f t="shared" si="1"/>
        <v>490</v>
      </c>
    </row>
    <row r="8" spans="1:48" ht="12" customHeight="1">
      <c r="A8" s="5" t="s">
        <v>10</v>
      </c>
      <c r="B8" s="35" t="s">
        <v>15</v>
      </c>
      <c r="C8" s="18">
        <v>40</v>
      </c>
      <c r="D8" s="6">
        <v>244</v>
      </c>
      <c r="E8" s="7" t="s">
        <v>32</v>
      </c>
      <c r="F8" s="7">
        <v>32</v>
      </c>
      <c r="G8" s="62"/>
      <c r="H8" s="63"/>
      <c r="I8" s="64"/>
      <c r="J8" s="65"/>
      <c r="K8" s="6">
        <v>238</v>
      </c>
      <c r="L8" s="7">
        <v>80</v>
      </c>
      <c r="M8" s="7">
        <v>60</v>
      </c>
      <c r="N8" s="62"/>
      <c r="O8" s="63"/>
      <c r="P8" s="6">
        <v>218</v>
      </c>
      <c r="Q8" s="7">
        <v>80</v>
      </c>
      <c r="R8" s="39">
        <v>81</v>
      </c>
      <c r="S8" s="6">
        <v>161</v>
      </c>
      <c r="T8" s="7" t="s">
        <v>72</v>
      </c>
      <c r="U8" s="39">
        <v>12</v>
      </c>
      <c r="V8" s="6">
        <v>237</v>
      </c>
      <c r="W8" s="7">
        <v>74</v>
      </c>
      <c r="X8" s="39">
        <v>88</v>
      </c>
      <c r="Y8" s="62"/>
      <c r="Z8" s="66"/>
      <c r="AA8" s="62"/>
      <c r="AB8" s="63"/>
      <c r="AC8" s="63"/>
      <c r="AD8" s="6"/>
      <c r="AE8" s="7"/>
      <c r="AF8" s="7"/>
      <c r="AG8" s="6">
        <v>142</v>
      </c>
      <c r="AH8" s="7">
        <v>76</v>
      </c>
      <c r="AI8" s="7">
        <f>39*3</f>
        <v>117</v>
      </c>
      <c r="AJ8" s="6">
        <v>241</v>
      </c>
      <c r="AK8" s="7"/>
      <c r="AL8" s="7">
        <v>20</v>
      </c>
      <c r="AM8" s="6"/>
      <c r="AN8" s="7"/>
      <c r="AO8" s="6"/>
      <c r="AP8" s="7"/>
      <c r="AQ8" s="6"/>
      <c r="AR8" s="7"/>
      <c r="AS8" s="6">
        <v>161</v>
      </c>
      <c r="AT8" s="7">
        <f>144-AS8+20</f>
        <v>3</v>
      </c>
      <c r="AU8" s="13">
        <f t="shared" si="0"/>
        <v>453</v>
      </c>
      <c r="AV8" s="13">
        <f t="shared" si="1"/>
        <v>453</v>
      </c>
    </row>
    <row r="9" spans="1:50" ht="12" customHeight="1">
      <c r="A9" s="5" t="s">
        <v>31</v>
      </c>
      <c r="B9" s="62"/>
      <c r="C9" s="65"/>
      <c r="D9" s="6">
        <v>242</v>
      </c>
      <c r="E9" s="7">
        <v>77</v>
      </c>
      <c r="F9" s="7">
        <v>88</v>
      </c>
      <c r="G9" s="62"/>
      <c r="H9" s="63"/>
      <c r="I9" s="62"/>
      <c r="J9" s="65"/>
      <c r="K9" s="6">
        <v>242</v>
      </c>
      <c r="L9" s="7" t="s">
        <v>72</v>
      </c>
      <c r="M9" s="7">
        <v>16</v>
      </c>
      <c r="N9" s="6">
        <v>151</v>
      </c>
      <c r="O9" s="7">
        <f>140-N9+20</f>
        <v>9</v>
      </c>
      <c r="P9" s="62"/>
      <c r="Q9" s="63"/>
      <c r="R9" s="66"/>
      <c r="S9" s="6">
        <v>151</v>
      </c>
      <c r="T9" s="7" t="s">
        <v>72</v>
      </c>
      <c r="U9" s="39">
        <v>52</v>
      </c>
      <c r="V9" s="62"/>
      <c r="W9" s="63"/>
      <c r="X9" s="66"/>
      <c r="Y9" s="6"/>
      <c r="Z9" s="39"/>
      <c r="AA9" s="6"/>
      <c r="AB9" s="7"/>
      <c r="AC9" s="7"/>
      <c r="AD9" s="6">
        <v>151</v>
      </c>
      <c r="AE9" s="7" t="s">
        <v>72</v>
      </c>
      <c r="AF9" s="7">
        <v>18</v>
      </c>
      <c r="AG9" s="6"/>
      <c r="AH9" s="7"/>
      <c r="AI9" s="7"/>
      <c r="AJ9" s="6"/>
      <c r="AK9" s="7"/>
      <c r="AL9" s="7"/>
      <c r="AM9" s="6"/>
      <c r="AN9" s="7"/>
      <c r="AO9" s="6">
        <v>142</v>
      </c>
      <c r="AP9" s="7">
        <v>24</v>
      </c>
      <c r="AQ9" s="6">
        <v>140</v>
      </c>
      <c r="AR9" s="7">
        <v>42</v>
      </c>
      <c r="AS9" s="6">
        <v>155</v>
      </c>
      <c r="AT9" s="7">
        <f>144-AS9+20</f>
        <v>9</v>
      </c>
      <c r="AU9" s="13">
        <f t="shared" si="0"/>
        <v>258</v>
      </c>
      <c r="AV9" s="13">
        <f t="shared" si="1"/>
        <v>258</v>
      </c>
      <c r="AW9" s="43"/>
      <c r="AX9" s="43"/>
    </row>
    <row r="10" spans="1:48" ht="12" customHeight="1">
      <c r="A10" s="5" t="s">
        <v>3</v>
      </c>
      <c r="B10" s="35" t="s">
        <v>16</v>
      </c>
      <c r="C10" s="18">
        <v>20</v>
      </c>
      <c r="D10" s="6">
        <v>246</v>
      </c>
      <c r="E10" s="7" t="s">
        <v>32</v>
      </c>
      <c r="F10" s="7">
        <v>24</v>
      </c>
      <c r="G10" s="6">
        <v>141</v>
      </c>
      <c r="H10" s="7">
        <v>27</v>
      </c>
      <c r="I10" s="64"/>
      <c r="J10" s="65"/>
      <c r="K10" s="6">
        <v>250</v>
      </c>
      <c r="L10" s="7" t="s">
        <v>72</v>
      </c>
      <c r="M10" s="7">
        <v>0</v>
      </c>
      <c r="N10" s="6">
        <v>146</v>
      </c>
      <c r="O10" s="7">
        <f>140-N10+20</f>
        <v>14</v>
      </c>
      <c r="P10" s="6">
        <v>239</v>
      </c>
      <c r="Q10" s="7" t="s">
        <v>72</v>
      </c>
      <c r="R10" s="39">
        <v>3</v>
      </c>
      <c r="S10" s="62"/>
      <c r="T10" s="63"/>
      <c r="U10" s="66"/>
      <c r="V10" s="62"/>
      <c r="W10" s="63"/>
      <c r="X10" s="66"/>
      <c r="Y10" s="6">
        <v>142</v>
      </c>
      <c r="Z10" s="39">
        <v>26</v>
      </c>
      <c r="AA10" s="62"/>
      <c r="AB10" s="63"/>
      <c r="AC10" s="63"/>
      <c r="AD10" s="6">
        <v>162</v>
      </c>
      <c r="AE10" s="7" t="s">
        <v>72</v>
      </c>
      <c r="AF10" s="7">
        <v>0</v>
      </c>
      <c r="AG10" s="62"/>
      <c r="AH10" s="63"/>
      <c r="AI10" s="63"/>
      <c r="AJ10" s="6">
        <v>230</v>
      </c>
      <c r="AK10" s="7">
        <v>82</v>
      </c>
      <c r="AL10" s="7">
        <v>84</v>
      </c>
      <c r="AM10" s="6">
        <v>144</v>
      </c>
      <c r="AN10" s="7">
        <f>140-AM10+20</f>
        <v>16</v>
      </c>
      <c r="AO10" s="6">
        <v>151</v>
      </c>
      <c r="AP10" s="7">
        <f>140-AO10+20</f>
        <v>9</v>
      </c>
      <c r="AQ10" s="6">
        <v>150</v>
      </c>
      <c r="AR10" s="7">
        <f>(140-AQ10+20)*2</f>
        <v>20</v>
      </c>
      <c r="AS10" s="6">
        <v>155</v>
      </c>
      <c r="AT10" s="7">
        <f>144-AS10+20</f>
        <v>9</v>
      </c>
      <c r="AU10" s="13">
        <f t="shared" si="0"/>
        <v>252</v>
      </c>
      <c r="AV10" s="13">
        <f t="shared" si="1"/>
        <v>252</v>
      </c>
    </row>
    <row r="11" spans="1:48" ht="12" customHeight="1">
      <c r="A11" s="5" t="s">
        <v>106</v>
      </c>
      <c r="B11" s="62"/>
      <c r="C11" s="65"/>
      <c r="D11" s="62"/>
      <c r="E11" s="63"/>
      <c r="F11" s="63"/>
      <c r="G11" s="62"/>
      <c r="H11" s="63"/>
      <c r="I11" s="62"/>
      <c r="J11" s="65"/>
      <c r="K11" s="62"/>
      <c r="L11" s="63"/>
      <c r="M11" s="63"/>
      <c r="N11" s="6"/>
      <c r="O11" s="7"/>
      <c r="P11" s="6"/>
      <c r="Q11" s="7"/>
      <c r="R11" s="39"/>
      <c r="S11" s="6"/>
      <c r="T11" s="7"/>
      <c r="U11" s="39"/>
      <c r="V11" s="6"/>
      <c r="W11" s="7"/>
      <c r="X11" s="39"/>
      <c r="Y11" s="6"/>
      <c r="Z11" s="39"/>
      <c r="AA11" s="6"/>
      <c r="AB11" s="7"/>
      <c r="AC11" s="7"/>
      <c r="AD11" s="6">
        <v>145</v>
      </c>
      <c r="AE11" s="7">
        <v>143</v>
      </c>
      <c r="AF11" s="7">
        <v>74</v>
      </c>
      <c r="AG11" s="6"/>
      <c r="AH11" s="7"/>
      <c r="AI11" s="7"/>
      <c r="AJ11" s="6">
        <v>232</v>
      </c>
      <c r="AK11" s="7">
        <v>70</v>
      </c>
      <c r="AL11" s="7">
        <v>124</v>
      </c>
      <c r="AM11" s="6"/>
      <c r="AN11" s="7"/>
      <c r="AO11" s="6"/>
      <c r="AP11" s="7"/>
      <c r="AQ11" s="6">
        <v>144</v>
      </c>
      <c r="AR11" s="7">
        <f>(140-AQ11+20)*2</f>
        <v>32</v>
      </c>
      <c r="AS11" s="6"/>
      <c r="AT11" s="7"/>
      <c r="AU11" s="13">
        <f t="shared" si="0"/>
        <v>230</v>
      </c>
      <c r="AV11" s="13">
        <f t="shared" si="1"/>
        <v>230</v>
      </c>
    </row>
    <row r="12" spans="1:48" ht="12" customHeight="1">
      <c r="A12" s="5" t="s">
        <v>52</v>
      </c>
      <c r="B12" s="62"/>
      <c r="C12" s="65"/>
      <c r="D12" s="62"/>
      <c r="E12" s="63"/>
      <c r="F12" s="63"/>
      <c r="G12" s="6">
        <v>149</v>
      </c>
      <c r="H12" s="7">
        <v>17</v>
      </c>
      <c r="I12" s="62"/>
      <c r="J12" s="65"/>
      <c r="K12" s="6">
        <v>234</v>
      </c>
      <c r="L12" s="7">
        <v>78</v>
      </c>
      <c r="M12" s="7">
        <v>84</v>
      </c>
      <c r="N12" s="6">
        <v>156</v>
      </c>
      <c r="O12" s="7">
        <f>140-N12+20</f>
        <v>4</v>
      </c>
      <c r="P12" s="62"/>
      <c r="Q12" s="63"/>
      <c r="R12" s="66"/>
      <c r="S12" s="62"/>
      <c r="T12" s="63"/>
      <c r="U12" s="66"/>
      <c r="V12" s="6"/>
      <c r="W12" s="7"/>
      <c r="X12" s="39"/>
      <c r="Y12" s="6"/>
      <c r="Z12" s="39"/>
      <c r="AA12" s="6"/>
      <c r="AB12" s="7"/>
      <c r="AC12" s="7"/>
      <c r="AD12" s="6"/>
      <c r="AE12" s="7"/>
      <c r="AF12" s="7"/>
      <c r="AG12" s="6">
        <v>154</v>
      </c>
      <c r="AH12" s="7">
        <v>72</v>
      </c>
      <c r="AI12" s="7">
        <v>75</v>
      </c>
      <c r="AJ12" s="6">
        <v>243</v>
      </c>
      <c r="AK12" s="7"/>
      <c r="AL12" s="7">
        <v>12</v>
      </c>
      <c r="AM12" s="6"/>
      <c r="AN12" s="7"/>
      <c r="AO12" s="6"/>
      <c r="AP12" s="7"/>
      <c r="AQ12" s="6">
        <v>155</v>
      </c>
      <c r="AR12" s="7">
        <f>(140-AQ12+20)*2</f>
        <v>10</v>
      </c>
      <c r="AS12" s="6"/>
      <c r="AT12" s="7"/>
      <c r="AU12" s="13">
        <f t="shared" si="0"/>
        <v>202</v>
      </c>
      <c r="AV12" s="13">
        <f t="shared" si="1"/>
        <v>202</v>
      </c>
    </row>
    <row r="13" spans="1:48" ht="12" customHeight="1">
      <c r="A13" s="5" t="s">
        <v>54</v>
      </c>
      <c r="B13" s="62"/>
      <c r="C13" s="65"/>
      <c r="D13" s="62"/>
      <c r="E13" s="63"/>
      <c r="F13" s="63"/>
      <c r="G13" s="6">
        <v>157</v>
      </c>
      <c r="H13" s="7">
        <f>142-G13+20</f>
        <v>5</v>
      </c>
      <c r="I13" s="62"/>
      <c r="J13" s="65"/>
      <c r="K13" s="6">
        <v>237</v>
      </c>
      <c r="L13" s="7">
        <v>81</v>
      </c>
      <c r="M13" s="7">
        <v>60</v>
      </c>
      <c r="N13" s="62"/>
      <c r="O13" s="63"/>
      <c r="P13" s="62"/>
      <c r="Q13" s="63"/>
      <c r="R13" s="66"/>
      <c r="S13" s="6">
        <v>166</v>
      </c>
      <c r="T13" s="7" t="s">
        <v>72</v>
      </c>
      <c r="U13" s="39">
        <v>0</v>
      </c>
      <c r="V13" s="6">
        <v>240</v>
      </c>
      <c r="W13" s="7" t="s">
        <v>72</v>
      </c>
      <c r="X13" s="39">
        <v>24</v>
      </c>
      <c r="Y13" s="6"/>
      <c r="Z13" s="39"/>
      <c r="AA13" s="6"/>
      <c r="AB13" s="7"/>
      <c r="AC13" s="7"/>
      <c r="AD13" s="6"/>
      <c r="AE13" s="7"/>
      <c r="AF13" s="7"/>
      <c r="AG13" s="6">
        <v>151</v>
      </c>
      <c r="AH13" s="7">
        <v>74</v>
      </c>
      <c r="AI13" s="7">
        <f>26*3</f>
        <v>78</v>
      </c>
      <c r="AJ13" s="6"/>
      <c r="AK13" s="7"/>
      <c r="AL13" s="7"/>
      <c r="AM13" s="6">
        <v>143</v>
      </c>
      <c r="AN13" s="7">
        <v>19</v>
      </c>
      <c r="AO13" s="6"/>
      <c r="AP13" s="7"/>
      <c r="AQ13" s="6"/>
      <c r="AR13" s="7"/>
      <c r="AS13" s="6"/>
      <c r="AT13" s="7"/>
      <c r="AU13" s="13">
        <f t="shared" si="0"/>
        <v>186</v>
      </c>
      <c r="AV13" s="13">
        <f t="shared" si="1"/>
        <v>186</v>
      </c>
    </row>
    <row r="14" spans="1:50" ht="12" customHeight="1">
      <c r="A14" s="5" t="s">
        <v>60</v>
      </c>
      <c r="B14" s="62"/>
      <c r="C14" s="65"/>
      <c r="D14" s="62"/>
      <c r="E14" s="63"/>
      <c r="F14" s="63"/>
      <c r="G14" s="6">
        <v>169</v>
      </c>
      <c r="H14" s="7"/>
      <c r="I14" s="62"/>
      <c r="J14" s="65"/>
      <c r="K14" s="62"/>
      <c r="L14" s="63"/>
      <c r="M14" s="63"/>
      <c r="N14" s="6">
        <v>149</v>
      </c>
      <c r="O14" s="7">
        <f aca="true" t="shared" si="2" ref="O14:O19">140-N14+20</f>
        <v>11</v>
      </c>
      <c r="P14" s="62"/>
      <c r="Q14" s="63"/>
      <c r="R14" s="66"/>
      <c r="S14" s="6"/>
      <c r="T14" s="7"/>
      <c r="U14" s="39"/>
      <c r="V14" s="6"/>
      <c r="W14" s="7"/>
      <c r="X14" s="39"/>
      <c r="Y14" s="6">
        <v>168</v>
      </c>
      <c r="Z14" s="39">
        <v>0</v>
      </c>
      <c r="AA14" s="6"/>
      <c r="AB14" s="7"/>
      <c r="AC14" s="7"/>
      <c r="AD14" s="6"/>
      <c r="AE14" s="7"/>
      <c r="AF14" s="7"/>
      <c r="AG14" s="6">
        <v>149</v>
      </c>
      <c r="AH14" s="7">
        <v>77</v>
      </c>
      <c r="AI14" s="7">
        <v>75</v>
      </c>
      <c r="AJ14" s="6"/>
      <c r="AK14" s="7"/>
      <c r="AL14" s="7"/>
      <c r="AM14" s="6">
        <v>154</v>
      </c>
      <c r="AN14" s="7">
        <f>140-AM14+20</f>
        <v>6</v>
      </c>
      <c r="AO14" s="6"/>
      <c r="AP14" s="7"/>
      <c r="AQ14" s="6">
        <v>157</v>
      </c>
      <c r="AR14" s="7">
        <f>(140-AQ14+20)*2</f>
        <v>6</v>
      </c>
      <c r="AS14" s="6">
        <v>156</v>
      </c>
      <c r="AT14" s="7">
        <f>144-AS14+20</f>
        <v>8</v>
      </c>
      <c r="AU14" s="13">
        <f t="shared" si="0"/>
        <v>106</v>
      </c>
      <c r="AV14" s="13">
        <f t="shared" si="1"/>
        <v>106</v>
      </c>
      <c r="AW14" s="43"/>
      <c r="AX14" s="43"/>
    </row>
    <row r="15" spans="1:50" ht="12" customHeight="1">
      <c r="A15" s="5" t="s">
        <v>56</v>
      </c>
      <c r="B15" s="62"/>
      <c r="C15" s="65"/>
      <c r="D15" s="67"/>
      <c r="E15" s="68"/>
      <c r="F15" s="63"/>
      <c r="G15" s="6">
        <v>162</v>
      </c>
      <c r="H15" s="7"/>
      <c r="I15" s="62"/>
      <c r="J15" s="65"/>
      <c r="K15" s="67"/>
      <c r="L15" s="68"/>
      <c r="M15" s="63"/>
      <c r="N15" s="6">
        <v>154</v>
      </c>
      <c r="O15" s="7">
        <f t="shared" si="2"/>
        <v>6</v>
      </c>
      <c r="P15" s="67"/>
      <c r="Q15" s="68"/>
      <c r="R15" s="66"/>
      <c r="S15" s="30"/>
      <c r="T15" s="37"/>
      <c r="U15" s="39"/>
      <c r="V15" s="30"/>
      <c r="W15" s="37"/>
      <c r="X15" s="39"/>
      <c r="Y15" s="6">
        <v>168</v>
      </c>
      <c r="Z15" s="39">
        <v>0</v>
      </c>
      <c r="AA15" s="6">
        <v>161</v>
      </c>
      <c r="AB15" s="42" t="s">
        <v>72</v>
      </c>
      <c r="AC15" s="7">
        <v>2</v>
      </c>
      <c r="AD15" s="30"/>
      <c r="AE15" s="37"/>
      <c r="AF15" s="7"/>
      <c r="AG15" s="6">
        <f>77+79</f>
        <v>156</v>
      </c>
      <c r="AH15" s="7">
        <v>79</v>
      </c>
      <c r="AI15" s="7">
        <f>16*3</f>
        <v>48</v>
      </c>
      <c r="AJ15" s="6"/>
      <c r="AK15" s="7"/>
      <c r="AL15" s="7"/>
      <c r="AM15" s="6">
        <v>147</v>
      </c>
      <c r="AN15" s="7">
        <f>140-AM15+20</f>
        <v>13</v>
      </c>
      <c r="AO15" s="6">
        <v>151</v>
      </c>
      <c r="AP15" s="7">
        <f>140-AO15+20</f>
        <v>9</v>
      </c>
      <c r="AQ15" s="6">
        <v>152</v>
      </c>
      <c r="AR15" s="7">
        <f>(140-AQ15+20)*2</f>
        <v>16</v>
      </c>
      <c r="AS15" s="6">
        <v>159</v>
      </c>
      <c r="AT15" s="7">
        <f>144-AS15+20</f>
        <v>5</v>
      </c>
      <c r="AU15" s="13">
        <f t="shared" si="0"/>
        <v>99</v>
      </c>
      <c r="AV15" s="13">
        <f t="shared" si="1"/>
        <v>99</v>
      </c>
      <c r="AW15" s="43"/>
      <c r="AX15" s="43"/>
    </row>
    <row r="16" spans="1:48" ht="12" customHeight="1">
      <c r="A16" s="5" t="s">
        <v>51</v>
      </c>
      <c r="B16" s="62"/>
      <c r="C16" s="65"/>
      <c r="D16" s="62"/>
      <c r="E16" s="63"/>
      <c r="F16" s="63"/>
      <c r="G16" s="6">
        <v>149</v>
      </c>
      <c r="H16" s="7">
        <v>17</v>
      </c>
      <c r="I16" s="62"/>
      <c r="J16" s="65"/>
      <c r="K16" s="62"/>
      <c r="L16" s="63"/>
      <c r="M16" s="63"/>
      <c r="N16" s="6">
        <v>150</v>
      </c>
      <c r="O16" s="7">
        <f t="shared" si="2"/>
        <v>10</v>
      </c>
      <c r="P16" s="62"/>
      <c r="Q16" s="63"/>
      <c r="R16" s="66"/>
      <c r="S16" s="6"/>
      <c r="T16" s="7"/>
      <c r="U16" s="39"/>
      <c r="V16" s="6"/>
      <c r="W16" s="7"/>
      <c r="X16" s="39"/>
      <c r="Y16" s="6"/>
      <c r="Z16" s="39"/>
      <c r="AA16" s="6">
        <v>153</v>
      </c>
      <c r="AB16" s="7">
        <v>81</v>
      </c>
      <c r="AC16" s="7">
        <v>28</v>
      </c>
      <c r="AD16" s="6"/>
      <c r="AE16" s="7"/>
      <c r="AF16" s="7"/>
      <c r="AG16" s="6"/>
      <c r="AH16" s="7"/>
      <c r="AI16" s="7"/>
      <c r="AJ16" s="6"/>
      <c r="AK16" s="7"/>
      <c r="AL16" s="7"/>
      <c r="AM16" s="6">
        <v>147</v>
      </c>
      <c r="AN16" s="7">
        <f>140-AM16+20</f>
        <v>13</v>
      </c>
      <c r="AO16" s="6"/>
      <c r="AP16" s="7"/>
      <c r="AQ16" s="6"/>
      <c r="AR16" s="7"/>
      <c r="AS16" s="6">
        <v>161</v>
      </c>
      <c r="AT16" s="7">
        <f>144-AS16+20</f>
        <v>3</v>
      </c>
      <c r="AU16" s="13">
        <f t="shared" si="0"/>
        <v>71</v>
      </c>
      <c r="AV16" s="13">
        <f t="shared" si="1"/>
        <v>71</v>
      </c>
    </row>
    <row r="17" spans="1:50" ht="12" customHeight="1">
      <c r="A17" s="5" t="s">
        <v>58</v>
      </c>
      <c r="B17" s="62"/>
      <c r="C17" s="65"/>
      <c r="D17" s="62"/>
      <c r="E17" s="63"/>
      <c r="F17" s="63"/>
      <c r="G17" s="6">
        <v>165</v>
      </c>
      <c r="H17" s="7"/>
      <c r="I17" s="62"/>
      <c r="J17" s="65"/>
      <c r="K17" s="62"/>
      <c r="L17" s="63"/>
      <c r="M17" s="63"/>
      <c r="N17" s="6">
        <v>160</v>
      </c>
      <c r="O17" s="7">
        <f t="shared" si="2"/>
        <v>0</v>
      </c>
      <c r="P17" s="62"/>
      <c r="Q17" s="63"/>
      <c r="R17" s="66"/>
      <c r="S17" s="6"/>
      <c r="T17" s="7"/>
      <c r="U17" s="39"/>
      <c r="V17" s="6"/>
      <c r="W17" s="7"/>
      <c r="X17" s="39"/>
      <c r="Y17" s="6"/>
      <c r="Z17" s="39"/>
      <c r="AA17" s="6"/>
      <c r="AB17" s="7"/>
      <c r="AC17" s="7"/>
      <c r="AD17" s="6"/>
      <c r="AE17" s="7"/>
      <c r="AF17" s="7"/>
      <c r="AG17" s="6">
        <f>82+75</f>
        <v>157</v>
      </c>
      <c r="AH17" s="7">
        <v>77</v>
      </c>
      <c r="AI17" s="7">
        <f>17*3</f>
        <v>51</v>
      </c>
      <c r="AJ17" s="6"/>
      <c r="AK17" s="7"/>
      <c r="AL17" s="7"/>
      <c r="AM17" s="6">
        <v>151</v>
      </c>
      <c r="AN17" s="7">
        <f>140-AM17+20</f>
        <v>9</v>
      </c>
      <c r="AO17" s="6">
        <v>159</v>
      </c>
      <c r="AP17" s="7">
        <f>140-AO17+20</f>
        <v>1</v>
      </c>
      <c r="AQ17" s="6"/>
      <c r="AR17" s="7"/>
      <c r="AS17" s="6">
        <v>162</v>
      </c>
      <c r="AT17" s="7">
        <f>144-AS17+20</f>
        <v>2</v>
      </c>
      <c r="AU17" s="13">
        <f t="shared" si="0"/>
        <v>63</v>
      </c>
      <c r="AV17" s="13">
        <f t="shared" si="1"/>
        <v>63</v>
      </c>
      <c r="AW17" s="43"/>
      <c r="AX17" s="43"/>
    </row>
    <row r="18" spans="1:48" ht="12" customHeight="1">
      <c r="A18" s="5" t="s">
        <v>109</v>
      </c>
      <c r="B18" s="62"/>
      <c r="C18" s="65"/>
      <c r="D18" s="62"/>
      <c r="E18" s="63"/>
      <c r="F18" s="63"/>
      <c r="G18" s="62"/>
      <c r="H18" s="63"/>
      <c r="I18" s="62"/>
      <c r="J18" s="65"/>
      <c r="K18" s="62"/>
      <c r="L18" s="63"/>
      <c r="M18" s="63"/>
      <c r="N18" s="6">
        <v>159</v>
      </c>
      <c r="O18" s="7">
        <f t="shared" si="2"/>
        <v>1</v>
      </c>
      <c r="P18" s="6"/>
      <c r="Q18" s="7"/>
      <c r="R18" s="39"/>
      <c r="S18" s="6"/>
      <c r="T18" s="7"/>
      <c r="U18" s="39"/>
      <c r="V18" s="6"/>
      <c r="W18" s="7"/>
      <c r="X18" s="39"/>
      <c r="Y18" s="6"/>
      <c r="Z18" s="39"/>
      <c r="AA18" s="6"/>
      <c r="AB18" s="7"/>
      <c r="AC18" s="7"/>
      <c r="AD18" s="6"/>
      <c r="AE18" s="7"/>
      <c r="AF18" s="7"/>
      <c r="AG18" s="6">
        <v>156</v>
      </c>
      <c r="AH18" s="7">
        <v>76</v>
      </c>
      <c r="AI18" s="7">
        <f>19*3</f>
        <v>57</v>
      </c>
      <c r="AJ18" s="6"/>
      <c r="AK18" s="7"/>
      <c r="AL18" s="7"/>
      <c r="AM18" s="6"/>
      <c r="AN18" s="7"/>
      <c r="AO18" s="6"/>
      <c r="AP18" s="7"/>
      <c r="AQ18" s="6"/>
      <c r="AR18" s="7"/>
      <c r="AS18" s="6"/>
      <c r="AT18" s="7"/>
      <c r="AU18" s="13">
        <f t="shared" si="0"/>
        <v>58</v>
      </c>
      <c r="AV18" s="13">
        <f t="shared" si="1"/>
        <v>58</v>
      </c>
    </row>
    <row r="19" spans="1:50" ht="12" customHeight="1">
      <c r="A19" s="20" t="s">
        <v>57</v>
      </c>
      <c r="B19" s="62"/>
      <c r="C19" s="65"/>
      <c r="D19" s="62"/>
      <c r="E19" s="63"/>
      <c r="F19" s="63"/>
      <c r="G19" s="6">
        <v>163</v>
      </c>
      <c r="H19" s="7"/>
      <c r="I19" s="62"/>
      <c r="J19" s="65"/>
      <c r="K19" s="62"/>
      <c r="L19" s="63"/>
      <c r="M19" s="63"/>
      <c r="N19" s="6">
        <v>158</v>
      </c>
      <c r="O19" s="7">
        <f t="shared" si="2"/>
        <v>2</v>
      </c>
      <c r="P19" s="62"/>
      <c r="Q19" s="63"/>
      <c r="R19" s="66"/>
      <c r="S19" s="6"/>
      <c r="T19" s="7"/>
      <c r="U19" s="39"/>
      <c r="V19" s="6"/>
      <c r="W19" s="7"/>
      <c r="X19" s="39"/>
      <c r="Y19" s="6">
        <v>157</v>
      </c>
      <c r="Z19" s="39">
        <f>142-Y19+20</f>
        <v>5</v>
      </c>
      <c r="AA19" s="6"/>
      <c r="AB19" s="7"/>
      <c r="AC19" s="7"/>
      <c r="AD19" s="6"/>
      <c r="AE19" s="7"/>
      <c r="AF19" s="7"/>
      <c r="AG19" s="6">
        <v>160</v>
      </c>
      <c r="AH19" s="7">
        <v>80</v>
      </c>
      <c r="AI19" s="7">
        <v>33</v>
      </c>
      <c r="AJ19" s="6"/>
      <c r="AK19" s="7"/>
      <c r="AL19" s="7"/>
      <c r="AM19" s="6">
        <v>148</v>
      </c>
      <c r="AN19" s="7">
        <f>140-AM19+20</f>
        <v>12</v>
      </c>
      <c r="AO19" s="6"/>
      <c r="AP19" s="7"/>
      <c r="AQ19" s="6"/>
      <c r="AR19" s="7"/>
      <c r="AS19" s="6"/>
      <c r="AT19" s="7"/>
      <c r="AU19" s="13">
        <f t="shared" si="0"/>
        <v>52</v>
      </c>
      <c r="AV19" s="13">
        <f t="shared" si="1"/>
        <v>52</v>
      </c>
      <c r="AW19" s="43"/>
      <c r="AX19" s="43"/>
    </row>
    <row r="20" spans="1:50" ht="12" customHeight="1">
      <c r="A20" s="5" t="s">
        <v>76</v>
      </c>
      <c r="B20" s="62"/>
      <c r="C20" s="65"/>
      <c r="D20" s="62"/>
      <c r="E20" s="63"/>
      <c r="F20" s="63"/>
      <c r="G20" s="62"/>
      <c r="H20" s="63"/>
      <c r="I20" s="62"/>
      <c r="J20" s="65"/>
      <c r="K20" s="62"/>
      <c r="L20" s="63"/>
      <c r="M20" s="63"/>
      <c r="N20" s="6">
        <v>167</v>
      </c>
      <c r="O20" s="7">
        <v>0</v>
      </c>
      <c r="P20" s="6"/>
      <c r="Q20" s="7"/>
      <c r="R20" s="39"/>
      <c r="S20" s="6"/>
      <c r="T20" s="7"/>
      <c r="U20" s="39"/>
      <c r="V20" s="6"/>
      <c r="W20" s="7"/>
      <c r="X20" s="39"/>
      <c r="Y20" s="6"/>
      <c r="Z20" s="39"/>
      <c r="AA20" s="6"/>
      <c r="AB20" s="7"/>
      <c r="AC20" s="7"/>
      <c r="AD20" s="6"/>
      <c r="AE20" s="7"/>
      <c r="AF20" s="7"/>
      <c r="AG20" s="6">
        <f>85+74</f>
        <v>159</v>
      </c>
      <c r="AH20" s="7">
        <v>80</v>
      </c>
      <c r="AI20" s="7">
        <v>36</v>
      </c>
      <c r="AJ20" s="6"/>
      <c r="AK20" s="7"/>
      <c r="AL20" s="7"/>
      <c r="AM20" s="6">
        <v>152</v>
      </c>
      <c r="AN20" s="7">
        <f>140-AM20+20</f>
        <v>8</v>
      </c>
      <c r="AO20" s="6"/>
      <c r="AP20" s="7"/>
      <c r="AQ20" s="6"/>
      <c r="AR20" s="7"/>
      <c r="AS20" s="6"/>
      <c r="AT20" s="7"/>
      <c r="AU20" s="13">
        <f t="shared" si="0"/>
        <v>44</v>
      </c>
      <c r="AV20" s="13">
        <f t="shared" si="1"/>
        <v>44</v>
      </c>
      <c r="AW20" s="43"/>
      <c r="AX20" s="43"/>
    </row>
    <row r="21" spans="1:48" ht="12" customHeight="1">
      <c r="A21" s="5" t="s">
        <v>61</v>
      </c>
      <c r="B21" s="62"/>
      <c r="C21" s="65"/>
      <c r="D21" s="62"/>
      <c r="E21" s="63"/>
      <c r="F21" s="63"/>
      <c r="G21" s="6">
        <v>172</v>
      </c>
      <c r="H21" s="7"/>
      <c r="I21" s="62"/>
      <c r="J21" s="65"/>
      <c r="K21" s="62"/>
      <c r="L21" s="63"/>
      <c r="M21" s="63"/>
      <c r="N21" s="6">
        <v>172</v>
      </c>
      <c r="O21" s="7">
        <v>0</v>
      </c>
      <c r="P21" s="62"/>
      <c r="Q21" s="63"/>
      <c r="R21" s="66"/>
      <c r="S21" s="6"/>
      <c r="T21" s="7"/>
      <c r="U21" s="39"/>
      <c r="V21" s="6"/>
      <c r="W21" s="7"/>
      <c r="X21" s="39"/>
      <c r="Y21" s="6"/>
      <c r="Z21" s="39"/>
      <c r="AA21" s="6"/>
      <c r="AB21" s="7"/>
      <c r="AC21" s="7"/>
      <c r="AD21" s="6"/>
      <c r="AE21" s="7"/>
      <c r="AF21" s="7"/>
      <c r="AG21" s="6">
        <f>78+82</f>
        <v>160</v>
      </c>
      <c r="AH21" s="7">
        <v>78</v>
      </c>
      <c r="AI21" s="7">
        <v>39</v>
      </c>
      <c r="AJ21" s="6"/>
      <c r="AK21" s="7"/>
      <c r="AL21" s="7"/>
      <c r="AM21" s="6">
        <v>158</v>
      </c>
      <c r="AN21" s="7">
        <f>140-AM21+20</f>
        <v>2</v>
      </c>
      <c r="AO21" s="6"/>
      <c r="AP21" s="7"/>
      <c r="AQ21" s="6"/>
      <c r="AR21" s="7"/>
      <c r="AS21" s="6"/>
      <c r="AT21" s="7"/>
      <c r="AU21" s="13">
        <f t="shared" si="0"/>
        <v>41</v>
      </c>
      <c r="AV21" s="13">
        <f t="shared" si="1"/>
        <v>41</v>
      </c>
    </row>
    <row r="22" spans="1:48" ht="12" customHeight="1">
      <c r="A22" s="5" t="s">
        <v>55</v>
      </c>
      <c r="B22" s="62"/>
      <c r="C22" s="65"/>
      <c r="D22" s="62"/>
      <c r="E22" s="63"/>
      <c r="F22" s="63"/>
      <c r="G22" s="6">
        <v>162</v>
      </c>
      <c r="H22" s="7"/>
      <c r="I22" s="62"/>
      <c r="J22" s="65"/>
      <c r="K22" s="62"/>
      <c r="L22" s="63"/>
      <c r="M22" s="63"/>
      <c r="N22" s="6">
        <v>153</v>
      </c>
      <c r="O22" s="7">
        <f>140-N22+20</f>
        <v>7</v>
      </c>
      <c r="P22" s="62"/>
      <c r="Q22" s="63"/>
      <c r="R22" s="66"/>
      <c r="S22" s="6"/>
      <c r="T22" s="7"/>
      <c r="U22" s="39"/>
      <c r="V22" s="6"/>
      <c r="W22" s="7"/>
      <c r="X22" s="39"/>
      <c r="Y22" s="6">
        <v>171</v>
      </c>
      <c r="Z22" s="39">
        <v>0</v>
      </c>
      <c r="AA22" s="6"/>
      <c r="AB22" s="7"/>
      <c r="AC22" s="7"/>
      <c r="AD22" s="6"/>
      <c r="AE22" s="7"/>
      <c r="AF22" s="7"/>
      <c r="AG22" s="6"/>
      <c r="AH22" s="7"/>
      <c r="AI22" s="7"/>
      <c r="AJ22" s="6"/>
      <c r="AK22" s="7"/>
      <c r="AL22" s="7"/>
      <c r="AM22" s="6"/>
      <c r="AN22" s="7"/>
      <c r="AO22" s="6">
        <v>158</v>
      </c>
      <c r="AP22" s="7">
        <f>140-AO22+20</f>
        <v>2</v>
      </c>
      <c r="AQ22" s="6">
        <v>152</v>
      </c>
      <c r="AR22" s="7">
        <f>(140-AQ22+20)*2</f>
        <v>16</v>
      </c>
      <c r="AS22" s="6">
        <v>154</v>
      </c>
      <c r="AT22" s="7">
        <v>12</v>
      </c>
      <c r="AU22" s="13">
        <f t="shared" si="0"/>
        <v>37</v>
      </c>
      <c r="AV22" s="13">
        <f t="shared" si="1"/>
        <v>37</v>
      </c>
    </row>
    <row r="23" spans="1:48" ht="12" customHeight="1">
      <c r="A23" s="5" t="s">
        <v>89</v>
      </c>
      <c r="B23" s="62"/>
      <c r="C23" s="65"/>
      <c r="D23" s="62"/>
      <c r="E23" s="63"/>
      <c r="F23" s="63"/>
      <c r="G23" s="62"/>
      <c r="H23" s="63"/>
      <c r="I23" s="62"/>
      <c r="J23" s="65"/>
      <c r="K23" s="62"/>
      <c r="L23" s="63"/>
      <c r="M23" s="63"/>
      <c r="N23" s="6"/>
      <c r="O23" s="7"/>
      <c r="P23" s="6"/>
      <c r="Q23" s="7"/>
      <c r="R23" s="39"/>
      <c r="S23" s="6">
        <v>155</v>
      </c>
      <c r="T23" s="7" t="s">
        <v>72</v>
      </c>
      <c r="U23" s="39">
        <v>36</v>
      </c>
      <c r="V23" s="6">
        <v>246</v>
      </c>
      <c r="W23" s="7" t="s">
        <v>72</v>
      </c>
      <c r="X23" s="39">
        <v>0</v>
      </c>
      <c r="Y23" s="6"/>
      <c r="Z23" s="39"/>
      <c r="AA23" s="6"/>
      <c r="AB23" s="7"/>
      <c r="AC23" s="7"/>
      <c r="AD23" s="6"/>
      <c r="AE23" s="7"/>
      <c r="AF23" s="7"/>
      <c r="AG23" s="6"/>
      <c r="AH23" s="7"/>
      <c r="AI23" s="7"/>
      <c r="AJ23" s="6"/>
      <c r="AK23" s="7"/>
      <c r="AL23" s="7"/>
      <c r="AM23" s="6"/>
      <c r="AN23" s="7"/>
      <c r="AO23" s="6"/>
      <c r="AP23" s="7"/>
      <c r="AQ23" s="6"/>
      <c r="AR23" s="7"/>
      <c r="AS23" s="6"/>
      <c r="AT23" s="7"/>
      <c r="AU23" s="13">
        <f t="shared" si="0"/>
        <v>36</v>
      </c>
      <c r="AV23" s="13">
        <f t="shared" si="1"/>
        <v>36</v>
      </c>
    </row>
    <row r="24" spans="1:48" ht="12" customHeight="1">
      <c r="A24" s="5" t="s">
        <v>63</v>
      </c>
      <c r="B24" s="62"/>
      <c r="C24" s="65"/>
      <c r="D24" s="62"/>
      <c r="E24" s="63"/>
      <c r="F24" s="63"/>
      <c r="G24" s="6">
        <v>174</v>
      </c>
      <c r="H24" s="7"/>
      <c r="I24" s="62"/>
      <c r="J24" s="65"/>
      <c r="K24" s="62"/>
      <c r="L24" s="63"/>
      <c r="M24" s="63"/>
      <c r="N24" s="6">
        <v>169</v>
      </c>
      <c r="O24" s="7">
        <v>0</v>
      </c>
      <c r="P24" s="62"/>
      <c r="Q24" s="63"/>
      <c r="R24" s="66"/>
      <c r="S24" s="6"/>
      <c r="T24" s="7"/>
      <c r="U24" s="39"/>
      <c r="V24" s="6"/>
      <c r="W24" s="7"/>
      <c r="X24" s="39"/>
      <c r="Y24" s="6">
        <v>179</v>
      </c>
      <c r="Z24" s="39">
        <v>0</v>
      </c>
      <c r="AA24" s="6"/>
      <c r="AB24" s="7"/>
      <c r="AC24" s="7"/>
      <c r="AD24" s="6"/>
      <c r="AE24" s="7"/>
      <c r="AF24" s="7"/>
      <c r="AG24" s="6">
        <v>163</v>
      </c>
      <c r="AH24" s="7">
        <v>79</v>
      </c>
      <c r="AI24" s="7">
        <v>27</v>
      </c>
      <c r="AJ24" s="6"/>
      <c r="AK24" s="7"/>
      <c r="AL24" s="7"/>
      <c r="AM24" s="6">
        <v>156</v>
      </c>
      <c r="AN24" s="7">
        <f>140-AM24+20</f>
        <v>4</v>
      </c>
      <c r="AO24" s="6"/>
      <c r="AP24" s="7"/>
      <c r="AQ24" s="6"/>
      <c r="AR24" s="7"/>
      <c r="AS24" s="6"/>
      <c r="AT24" s="7"/>
      <c r="AU24" s="13">
        <f t="shared" si="0"/>
        <v>31</v>
      </c>
      <c r="AV24" s="13">
        <f t="shared" si="1"/>
        <v>31</v>
      </c>
    </row>
    <row r="25" spans="1:50" ht="12" customHeight="1">
      <c r="A25" s="5" t="s">
        <v>64</v>
      </c>
      <c r="B25" s="62"/>
      <c r="C25" s="65"/>
      <c r="D25" s="62"/>
      <c r="E25" s="63"/>
      <c r="F25" s="63"/>
      <c r="G25" s="6">
        <v>180</v>
      </c>
      <c r="H25" s="7"/>
      <c r="I25" s="62"/>
      <c r="J25" s="65"/>
      <c r="K25" s="62"/>
      <c r="L25" s="63"/>
      <c r="M25" s="63"/>
      <c r="N25" s="6">
        <v>167</v>
      </c>
      <c r="O25" s="7">
        <v>0</v>
      </c>
      <c r="P25" s="62"/>
      <c r="Q25" s="63"/>
      <c r="R25" s="66"/>
      <c r="S25" s="6"/>
      <c r="T25" s="7"/>
      <c r="U25" s="39"/>
      <c r="V25" s="6"/>
      <c r="W25" s="7"/>
      <c r="X25" s="39"/>
      <c r="Y25" s="6">
        <v>180</v>
      </c>
      <c r="Z25" s="39">
        <v>0</v>
      </c>
      <c r="AA25" s="6"/>
      <c r="AB25" s="7"/>
      <c r="AC25" s="7"/>
      <c r="AD25" s="6"/>
      <c r="AE25" s="7"/>
      <c r="AF25" s="7"/>
      <c r="AG25" s="6">
        <f>85+84</f>
        <v>169</v>
      </c>
      <c r="AH25" s="7">
        <v>81</v>
      </c>
      <c r="AI25" s="7">
        <v>18</v>
      </c>
      <c r="AJ25" s="6"/>
      <c r="AK25" s="7"/>
      <c r="AL25" s="7"/>
      <c r="AM25" s="6">
        <v>150</v>
      </c>
      <c r="AN25" s="7">
        <f>140-AM25+20</f>
        <v>10</v>
      </c>
      <c r="AO25" s="6"/>
      <c r="AP25" s="7"/>
      <c r="AQ25" s="6"/>
      <c r="AR25" s="7"/>
      <c r="AS25" s="6"/>
      <c r="AT25" s="7"/>
      <c r="AU25" s="13">
        <f t="shared" si="0"/>
        <v>28</v>
      </c>
      <c r="AV25" s="13">
        <f t="shared" si="1"/>
        <v>28</v>
      </c>
      <c r="AW25" s="43"/>
      <c r="AX25" s="43"/>
    </row>
    <row r="26" spans="1:50" ht="12" customHeight="1">
      <c r="A26" s="5" t="s">
        <v>53</v>
      </c>
      <c r="B26" s="62"/>
      <c r="C26" s="65"/>
      <c r="D26" s="62"/>
      <c r="E26" s="63"/>
      <c r="F26" s="63"/>
      <c r="G26" s="6">
        <v>157</v>
      </c>
      <c r="H26" s="7">
        <f>142-G26+20</f>
        <v>5</v>
      </c>
      <c r="I26" s="62"/>
      <c r="J26" s="65"/>
      <c r="K26" s="62"/>
      <c r="L26" s="63"/>
      <c r="M26" s="63"/>
      <c r="N26" s="6">
        <v>163</v>
      </c>
      <c r="O26" s="7">
        <v>0</v>
      </c>
      <c r="P26" s="62"/>
      <c r="Q26" s="63"/>
      <c r="R26" s="66"/>
      <c r="S26" s="6"/>
      <c r="T26" s="7"/>
      <c r="U26" s="39"/>
      <c r="V26" s="6"/>
      <c r="W26" s="7"/>
      <c r="X26" s="39"/>
      <c r="Y26" s="6">
        <v>186</v>
      </c>
      <c r="Z26" s="39">
        <v>0</v>
      </c>
      <c r="AA26" s="6"/>
      <c r="AB26" s="7"/>
      <c r="AC26" s="7"/>
      <c r="AD26" s="6"/>
      <c r="AE26" s="7"/>
      <c r="AF26" s="7"/>
      <c r="AG26" s="6"/>
      <c r="AH26" s="7"/>
      <c r="AI26" s="7"/>
      <c r="AJ26" s="6"/>
      <c r="AK26" s="7"/>
      <c r="AL26" s="7"/>
      <c r="AM26" s="6">
        <v>155</v>
      </c>
      <c r="AN26" s="7">
        <f>140-AM26+20</f>
        <v>5</v>
      </c>
      <c r="AO26" s="6"/>
      <c r="AP26" s="7"/>
      <c r="AQ26" s="6">
        <v>151</v>
      </c>
      <c r="AR26" s="7">
        <f>(140-AQ26+20)*2</f>
        <v>18</v>
      </c>
      <c r="AS26" s="6"/>
      <c r="AT26" s="7"/>
      <c r="AU26" s="13">
        <f t="shared" si="0"/>
        <v>28</v>
      </c>
      <c r="AV26" s="13">
        <f t="shared" si="1"/>
        <v>28</v>
      </c>
      <c r="AW26" s="43"/>
      <c r="AX26" s="43"/>
    </row>
    <row r="27" spans="1:48" ht="12" customHeight="1">
      <c r="A27" s="5" t="s">
        <v>65</v>
      </c>
      <c r="B27" s="62"/>
      <c r="C27" s="65"/>
      <c r="D27" s="62"/>
      <c r="E27" s="63"/>
      <c r="F27" s="63"/>
      <c r="G27" s="6">
        <v>181</v>
      </c>
      <c r="H27" s="7"/>
      <c r="I27" s="62"/>
      <c r="J27" s="65"/>
      <c r="K27" s="62"/>
      <c r="L27" s="63"/>
      <c r="M27" s="63"/>
      <c r="N27" s="6">
        <v>170</v>
      </c>
      <c r="O27" s="7">
        <v>0</v>
      </c>
      <c r="P27" s="62"/>
      <c r="Q27" s="63"/>
      <c r="R27" s="66"/>
      <c r="S27" s="6"/>
      <c r="T27" s="7"/>
      <c r="U27" s="39"/>
      <c r="V27" s="6"/>
      <c r="W27" s="7"/>
      <c r="X27" s="39"/>
      <c r="Y27" s="6">
        <v>173</v>
      </c>
      <c r="Z27" s="39">
        <v>0</v>
      </c>
      <c r="AA27" s="6"/>
      <c r="AB27" s="7"/>
      <c r="AC27" s="7"/>
      <c r="AD27" s="6"/>
      <c r="AE27" s="7"/>
      <c r="AF27" s="7"/>
      <c r="AG27" s="6">
        <v>168</v>
      </c>
      <c r="AH27" s="7">
        <v>81</v>
      </c>
      <c r="AI27" s="7">
        <v>18</v>
      </c>
      <c r="AJ27" s="6"/>
      <c r="AK27" s="7"/>
      <c r="AL27" s="7"/>
      <c r="AM27" s="6">
        <v>153</v>
      </c>
      <c r="AN27" s="7">
        <f>140-AM27+20</f>
        <v>7</v>
      </c>
      <c r="AO27" s="6"/>
      <c r="AP27" s="7"/>
      <c r="AQ27" s="6"/>
      <c r="AR27" s="7"/>
      <c r="AS27" s="6"/>
      <c r="AT27" s="7"/>
      <c r="AU27" s="13">
        <f t="shared" si="0"/>
        <v>25</v>
      </c>
      <c r="AV27" s="13">
        <f t="shared" si="1"/>
        <v>25</v>
      </c>
    </row>
    <row r="28" spans="1:50" ht="12" customHeight="1">
      <c r="A28" s="5" t="s">
        <v>59</v>
      </c>
      <c r="B28" s="62"/>
      <c r="C28" s="65"/>
      <c r="D28" s="62"/>
      <c r="E28" s="63"/>
      <c r="F28" s="63"/>
      <c r="G28" s="6">
        <v>169</v>
      </c>
      <c r="H28" s="7"/>
      <c r="I28" s="62"/>
      <c r="J28" s="65"/>
      <c r="K28" s="62"/>
      <c r="L28" s="63"/>
      <c r="M28" s="63"/>
      <c r="N28" s="6">
        <v>168</v>
      </c>
      <c r="O28" s="7">
        <v>0</v>
      </c>
      <c r="P28" s="62"/>
      <c r="Q28" s="63"/>
      <c r="R28" s="66"/>
      <c r="S28" s="6"/>
      <c r="T28" s="7"/>
      <c r="U28" s="39"/>
      <c r="V28" s="6"/>
      <c r="W28" s="7"/>
      <c r="X28" s="39"/>
      <c r="Y28" s="6">
        <v>170</v>
      </c>
      <c r="Z28" s="39">
        <v>0</v>
      </c>
      <c r="AA28" s="6"/>
      <c r="AB28" s="7"/>
      <c r="AC28" s="7"/>
      <c r="AD28" s="6"/>
      <c r="AE28" s="7"/>
      <c r="AF28" s="7"/>
      <c r="AG28" s="6">
        <f>85+82</f>
        <v>167</v>
      </c>
      <c r="AH28" s="7">
        <v>86</v>
      </c>
      <c r="AI28" s="7">
        <v>15</v>
      </c>
      <c r="AJ28" s="6"/>
      <c r="AK28" s="7"/>
      <c r="AL28" s="7"/>
      <c r="AM28" s="6"/>
      <c r="AN28" s="7"/>
      <c r="AO28" s="6">
        <v>157</v>
      </c>
      <c r="AP28" s="7">
        <f>140-AO28+20</f>
        <v>3</v>
      </c>
      <c r="AQ28" s="6"/>
      <c r="AR28" s="7"/>
      <c r="AS28" s="6">
        <v>161</v>
      </c>
      <c r="AT28" s="7">
        <f>144-AS28+20</f>
        <v>3</v>
      </c>
      <c r="AU28" s="13">
        <f t="shared" si="0"/>
        <v>21</v>
      </c>
      <c r="AV28" s="13">
        <f t="shared" si="1"/>
        <v>21</v>
      </c>
      <c r="AW28" s="43"/>
      <c r="AX28" s="43"/>
    </row>
    <row r="29" spans="1:50" ht="12" customHeight="1">
      <c r="A29" s="5" t="s">
        <v>75</v>
      </c>
      <c r="B29" s="62"/>
      <c r="C29" s="65"/>
      <c r="D29" s="62"/>
      <c r="E29" s="63"/>
      <c r="F29" s="63"/>
      <c r="G29" s="62"/>
      <c r="H29" s="63"/>
      <c r="I29" s="62"/>
      <c r="J29" s="65"/>
      <c r="K29" s="62"/>
      <c r="L29" s="63"/>
      <c r="M29" s="63"/>
      <c r="N29" s="6">
        <v>167</v>
      </c>
      <c r="O29" s="7">
        <v>0</v>
      </c>
      <c r="P29" s="6"/>
      <c r="Q29" s="7"/>
      <c r="R29" s="39"/>
      <c r="S29" s="6"/>
      <c r="T29" s="7"/>
      <c r="U29" s="39"/>
      <c r="V29" s="6"/>
      <c r="W29" s="7"/>
      <c r="X29" s="39"/>
      <c r="Y29" s="6"/>
      <c r="Z29" s="39"/>
      <c r="AA29" s="6"/>
      <c r="AB29" s="7"/>
      <c r="AC29" s="7"/>
      <c r="AD29" s="6"/>
      <c r="AE29" s="7"/>
      <c r="AF29" s="7"/>
      <c r="AG29" s="6">
        <f>85+83</f>
        <v>168</v>
      </c>
      <c r="AH29" s="7">
        <v>83</v>
      </c>
      <c r="AI29" s="7">
        <v>15</v>
      </c>
      <c r="AJ29" s="6"/>
      <c r="AK29" s="7"/>
      <c r="AL29" s="7"/>
      <c r="AM29" s="6"/>
      <c r="AN29" s="7"/>
      <c r="AO29" s="6"/>
      <c r="AP29" s="7"/>
      <c r="AQ29" s="6"/>
      <c r="AR29" s="7"/>
      <c r="AS29" s="6"/>
      <c r="AT29" s="7"/>
      <c r="AU29" s="13">
        <f t="shared" si="0"/>
        <v>15</v>
      </c>
      <c r="AV29" s="13">
        <f t="shared" si="1"/>
        <v>15</v>
      </c>
      <c r="AW29" s="43"/>
      <c r="AX29" s="43"/>
    </row>
    <row r="30" spans="1:48" ht="12" customHeight="1">
      <c r="A30" s="5" t="s">
        <v>119</v>
      </c>
      <c r="B30" s="62"/>
      <c r="C30" s="65"/>
      <c r="D30" s="62"/>
      <c r="E30" s="63"/>
      <c r="F30" s="63"/>
      <c r="G30" s="62"/>
      <c r="H30" s="63"/>
      <c r="I30" s="62"/>
      <c r="J30" s="65"/>
      <c r="K30" s="62"/>
      <c r="L30" s="63"/>
      <c r="M30" s="63"/>
      <c r="N30" s="6"/>
      <c r="O30" s="7"/>
      <c r="P30" s="6"/>
      <c r="Q30" s="7"/>
      <c r="R30" s="39"/>
      <c r="S30" s="6"/>
      <c r="T30" s="7"/>
      <c r="U30" s="39"/>
      <c r="V30" s="6"/>
      <c r="W30" s="7"/>
      <c r="X30" s="39"/>
      <c r="Y30" s="6"/>
      <c r="Z30" s="39"/>
      <c r="AA30" s="6"/>
      <c r="AB30" s="7"/>
      <c r="AC30" s="7"/>
      <c r="AD30" s="6"/>
      <c r="AE30" s="7"/>
      <c r="AF30" s="7"/>
      <c r="AG30" s="6"/>
      <c r="AH30" s="7"/>
      <c r="AI30" s="7"/>
      <c r="AJ30" s="6"/>
      <c r="AK30" s="7"/>
      <c r="AL30" s="7"/>
      <c r="AM30" s="6"/>
      <c r="AN30" s="7"/>
      <c r="AO30" s="6"/>
      <c r="AP30" s="7"/>
      <c r="AQ30" s="6">
        <v>154</v>
      </c>
      <c r="AR30" s="7">
        <f>(140-AQ30+20)*2</f>
        <v>12</v>
      </c>
      <c r="AS30" s="6"/>
      <c r="AT30" s="7"/>
      <c r="AU30" s="13">
        <f t="shared" si="0"/>
        <v>12</v>
      </c>
      <c r="AV30" s="13">
        <f t="shared" si="1"/>
        <v>12</v>
      </c>
    </row>
    <row r="31" spans="1:50" ht="12" customHeight="1">
      <c r="A31" s="5" t="s">
        <v>91</v>
      </c>
      <c r="B31" s="62"/>
      <c r="C31" s="65"/>
      <c r="D31" s="62"/>
      <c r="E31" s="63"/>
      <c r="F31" s="63"/>
      <c r="G31" s="62"/>
      <c r="H31" s="63"/>
      <c r="I31" s="62"/>
      <c r="J31" s="65"/>
      <c r="K31" s="62"/>
      <c r="L31" s="63"/>
      <c r="M31" s="63"/>
      <c r="N31" s="6"/>
      <c r="O31" s="7"/>
      <c r="P31" s="6"/>
      <c r="Q31" s="7"/>
      <c r="R31" s="39"/>
      <c r="S31" s="6"/>
      <c r="T31" s="7"/>
      <c r="U31" s="39"/>
      <c r="V31" s="6"/>
      <c r="W31" s="7"/>
      <c r="X31" s="39"/>
      <c r="Y31" s="6">
        <v>157</v>
      </c>
      <c r="Z31" s="39">
        <f>142-Y31+20</f>
        <v>5</v>
      </c>
      <c r="AA31" s="6"/>
      <c r="AB31" s="7"/>
      <c r="AC31" s="7"/>
      <c r="AD31" s="6"/>
      <c r="AE31" s="7"/>
      <c r="AF31" s="7"/>
      <c r="AG31" s="6"/>
      <c r="AH31" s="7"/>
      <c r="AI31" s="7"/>
      <c r="AJ31" s="6"/>
      <c r="AK31" s="7"/>
      <c r="AL31" s="7"/>
      <c r="AM31" s="6"/>
      <c r="AN31" s="7"/>
      <c r="AO31" s="6"/>
      <c r="AP31" s="7"/>
      <c r="AQ31" s="6"/>
      <c r="AR31" s="7"/>
      <c r="AS31" s="6"/>
      <c r="AT31" s="7"/>
      <c r="AU31" s="13">
        <f t="shared" si="0"/>
        <v>5</v>
      </c>
      <c r="AV31" s="13">
        <f t="shared" si="1"/>
        <v>5</v>
      </c>
      <c r="AW31" s="43"/>
      <c r="AX31" s="43"/>
    </row>
    <row r="32" spans="1:50" ht="12" customHeight="1">
      <c r="A32" s="5" t="s">
        <v>77</v>
      </c>
      <c r="B32" s="62"/>
      <c r="C32" s="65"/>
      <c r="D32" s="62"/>
      <c r="E32" s="63"/>
      <c r="F32" s="63"/>
      <c r="G32" s="62"/>
      <c r="H32" s="63"/>
      <c r="I32" s="62"/>
      <c r="J32" s="65"/>
      <c r="K32" s="62"/>
      <c r="L32" s="63"/>
      <c r="M32" s="63"/>
      <c r="N32" s="6">
        <v>174</v>
      </c>
      <c r="O32" s="7">
        <v>0</v>
      </c>
      <c r="P32" s="6"/>
      <c r="Q32" s="7"/>
      <c r="R32" s="39"/>
      <c r="S32" s="6"/>
      <c r="T32" s="7"/>
      <c r="U32" s="39"/>
      <c r="V32" s="6"/>
      <c r="W32" s="7"/>
      <c r="X32" s="39"/>
      <c r="Y32" s="6"/>
      <c r="Z32" s="39"/>
      <c r="AA32" s="6"/>
      <c r="AB32" s="7"/>
      <c r="AC32" s="7"/>
      <c r="AD32" s="6"/>
      <c r="AE32" s="7"/>
      <c r="AF32" s="7"/>
      <c r="AG32" s="6"/>
      <c r="AH32" s="7"/>
      <c r="AI32" s="7"/>
      <c r="AJ32" s="6"/>
      <c r="AK32" s="7"/>
      <c r="AL32" s="7"/>
      <c r="AM32" s="6">
        <v>158</v>
      </c>
      <c r="AN32" s="7">
        <f>140-AM32+20</f>
        <v>2</v>
      </c>
      <c r="AO32" s="6"/>
      <c r="AP32" s="7"/>
      <c r="AQ32" s="6"/>
      <c r="AR32" s="7"/>
      <c r="AS32" s="6">
        <v>162</v>
      </c>
      <c r="AT32" s="7">
        <f>144-AS32+20</f>
        <v>2</v>
      </c>
      <c r="AU32" s="13">
        <f t="shared" si="0"/>
        <v>4</v>
      </c>
      <c r="AV32" s="13">
        <f t="shared" si="1"/>
        <v>4</v>
      </c>
      <c r="AW32" s="43"/>
      <c r="AX32" s="43"/>
    </row>
    <row r="33" spans="1:48" ht="12" customHeight="1">
      <c r="A33" s="5" t="s">
        <v>62</v>
      </c>
      <c r="B33" s="62"/>
      <c r="C33" s="65"/>
      <c r="D33" s="67"/>
      <c r="E33" s="68"/>
      <c r="F33" s="63"/>
      <c r="G33" s="6">
        <v>174</v>
      </c>
      <c r="H33" s="7"/>
      <c r="I33" s="62"/>
      <c r="J33" s="65"/>
      <c r="K33" s="67"/>
      <c r="L33" s="68"/>
      <c r="M33" s="63"/>
      <c r="N33" s="6">
        <v>188</v>
      </c>
      <c r="O33" s="7">
        <v>0</v>
      </c>
      <c r="P33" s="67"/>
      <c r="Q33" s="68"/>
      <c r="R33" s="66"/>
      <c r="S33" s="30"/>
      <c r="T33" s="37"/>
      <c r="U33" s="39"/>
      <c r="V33" s="30"/>
      <c r="W33" s="37"/>
      <c r="X33" s="39"/>
      <c r="Y33" s="6"/>
      <c r="Z33" s="39"/>
      <c r="AA33" s="30"/>
      <c r="AB33" s="37"/>
      <c r="AC33" s="7"/>
      <c r="AD33" s="30"/>
      <c r="AE33" s="37"/>
      <c r="AF33" s="7"/>
      <c r="AG33" s="30"/>
      <c r="AH33" s="37"/>
      <c r="AI33" s="7"/>
      <c r="AJ33" s="30"/>
      <c r="AK33" s="37"/>
      <c r="AL33" s="7"/>
      <c r="AM33" s="6">
        <v>158</v>
      </c>
      <c r="AN33" s="7">
        <f>140-AM33+20</f>
        <v>2</v>
      </c>
      <c r="AO33" s="6">
        <v>158</v>
      </c>
      <c r="AP33" s="7">
        <f>140-AO33+20</f>
        <v>2</v>
      </c>
      <c r="AQ33" s="6"/>
      <c r="AR33" s="7"/>
      <c r="AS33" s="6"/>
      <c r="AT33" s="7"/>
      <c r="AU33" s="13">
        <f t="shared" si="0"/>
        <v>4</v>
      </c>
      <c r="AV33" s="13">
        <f t="shared" si="1"/>
        <v>4</v>
      </c>
    </row>
    <row r="34" spans="1:50" ht="12" customHeight="1">
      <c r="A34" s="5" t="s">
        <v>92</v>
      </c>
      <c r="B34" s="62"/>
      <c r="C34" s="65"/>
      <c r="D34" s="62"/>
      <c r="E34" s="63"/>
      <c r="F34" s="63"/>
      <c r="G34" s="62"/>
      <c r="H34" s="63"/>
      <c r="I34" s="62"/>
      <c r="J34" s="65"/>
      <c r="K34" s="62"/>
      <c r="L34" s="63"/>
      <c r="M34" s="63"/>
      <c r="N34" s="6"/>
      <c r="O34" s="7"/>
      <c r="P34" s="6"/>
      <c r="Q34" s="7"/>
      <c r="R34" s="39"/>
      <c r="S34" s="6"/>
      <c r="T34" s="7"/>
      <c r="U34" s="39"/>
      <c r="V34" s="6"/>
      <c r="W34" s="7"/>
      <c r="X34" s="39"/>
      <c r="Y34" s="6">
        <v>169</v>
      </c>
      <c r="Z34" s="39">
        <v>0</v>
      </c>
      <c r="AA34" s="6"/>
      <c r="AB34" s="7"/>
      <c r="AC34" s="7"/>
      <c r="AD34" s="6"/>
      <c r="AE34" s="7"/>
      <c r="AF34" s="7"/>
      <c r="AG34" s="6"/>
      <c r="AH34" s="7"/>
      <c r="AI34" s="7"/>
      <c r="AJ34" s="6"/>
      <c r="AK34" s="7"/>
      <c r="AL34" s="7"/>
      <c r="AM34" s="6">
        <v>157</v>
      </c>
      <c r="AN34" s="7">
        <f>140-AM34+20</f>
        <v>3</v>
      </c>
      <c r="AO34" s="6"/>
      <c r="AP34" s="7"/>
      <c r="AQ34" s="6"/>
      <c r="AR34" s="7"/>
      <c r="AS34" s="6"/>
      <c r="AT34" s="7"/>
      <c r="AU34" s="13">
        <f t="shared" si="0"/>
        <v>3</v>
      </c>
      <c r="AV34" s="13">
        <f t="shared" si="1"/>
        <v>3</v>
      </c>
      <c r="AW34" s="43"/>
      <c r="AX34" s="43"/>
    </row>
    <row r="35" spans="1:50" ht="12" customHeight="1">
      <c r="A35" s="5" t="s">
        <v>121</v>
      </c>
      <c r="B35" s="62"/>
      <c r="C35" s="65"/>
      <c r="D35" s="62"/>
      <c r="E35" s="63"/>
      <c r="F35" s="63"/>
      <c r="G35" s="62"/>
      <c r="H35" s="63"/>
      <c r="I35" s="62"/>
      <c r="J35" s="65"/>
      <c r="K35" s="62"/>
      <c r="L35" s="63"/>
      <c r="M35" s="63"/>
      <c r="N35" s="6"/>
      <c r="O35" s="7"/>
      <c r="P35" s="6"/>
      <c r="Q35" s="7"/>
      <c r="R35" s="39"/>
      <c r="S35" s="6"/>
      <c r="T35" s="7"/>
      <c r="U35" s="39"/>
      <c r="V35" s="6"/>
      <c r="W35" s="7"/>
      <c r="X35" s="39"/>
      <c r="Y35" s="6"/>
      <c r="Z35" s="39"/>
      <c r="AA35" s="6"/>
      <c r="AB35" s="7"/>
      <c r="AC35" s="7"/>
      <c r="AD35" s="6"/>
      <c r="AE35" s="7"/>
      <c r="AF35" s="7"/>
      <c r="AG35" s="6"/>
      <c r="AH35" s="7"/>
      <c r="AI35" s="7"/>
      <c r="AJ35" s="6"/>
      <c r="AK35" s="7"/>
      <c r="AL35" s="7"/>
      <c r="AM35" s="6"/>
      <c r="AN35" s="7"/>
      <c r="AO35" s="6"/>
      <c r="AP35" s="7"/>
      <c r="AQ35" s="6"/>
      <c r="AR35" s="7"/>
      <c r="AS35" s="6">
        <v>163</v>
      </c>
      <c r="AT35" s="7">
        <v>1</v>
      </c>
      <c r="AU35" s="13">
        <f t="shared" si="0"/>
        <v>1</v>
      </c>
      <c r="AV35" s="13">
        <v>1</v>
      </c>
      <c r="AW35" s="43"/>
      <c r="AX35" s="43"/>
    </row>
    <row r="36" spans="1:48" ht="12" customHeight="1">
      <c r="A36" s="5"/>
      <c r="B36" s="6"/>
      <c r="C36" s="18"/>
      <c r="D36" s="6"/>
      <c r="E36" s="7"/>
      <c r="F36" s="7"/>
      <c r="G36" s="6"/>
      <c r="H36" s="7"/>
      <c r="I36" s="6"/>
      <c r="J36" s="18"/>
      <c r="K36" s="6"/>
      <c r="L36" s="7"/>
      <c r="M36" s="7"/>
      <c r="N36" s="6"/>
      <c r="O36" s="7"/>
      <c r="P36" s="6"/>
      <c r="Q36" s="7"/>
      <c r="R36" s="39"/>
      <c r="S36" s="6"/>
      <c r="T36" s="7"/>
      <c r="U36" s="39"/>
      <c r="V36" s="6"/>
      <c r="W36" s="7"/>
      <c r="X36" s="39"/>
      <c r="Y36" s="6"/>
      <c r="Z36" s="39"/>
      <c r="AA36" s="6"/>
      <c r="AB36" s="7"/>
      <c r="AC36" s="7"/>
      <c r="AD36" s="6"/>
      <c r="AE36" s="7"/>
      <c r="AF36" s="7"/>
      <c r="AG36" s="6"/>
      <c r="AH36" s="7"/>
      <c r="AI36" s="7"/>
      <c r="AJ36" s="6"/>
      <c r="AK36" s="7"/>
      <c r="AL36" s="7"/>
      <c r="AM36" s="6"/>
      <c r="AN36" s="7"/>
      <c r="AO36" s="6"/>
      <c r="AP36" s="7"/>
      <c r="AQ36" s="6"/>
      <c r="AR36" s="7"/>
      <c r="AS36" s="6"/>
      <c r="AT36" s="7"/>
      <c r="AU36" s="13">
        <f t="shared" si="0"/>
        <v>0</v>
      </c>
      <c r="AV36" s="13"/>
    </row>
    <row r="37" spans="1:48" ht="12" customHeight="1">
      <c r="A37" s="5"/>
      <c r="B37" s="6"/>
      <c r="C37" s="18"/>
      <c r="D37" s="6"/>
      <c r="E37" s="7"/>
      <c r="F37" s="7"/>
      <c r="G37" s="6"/>
      <c r="H37" s="7"/>
      <c r="I37" s="6"/>
      <c r="J37" s="18"/>
      <c r="K37" s="6"/>
      <c r="L37" s="7"/>
      <c r="M37" s="7"/>
      <c r="N37" s="6"/>
      <c r="O37" s="7"/>
      <c r="P37" s="6"/>
      <c r="Q37" s="7"/>
      <c r="R37" s="39"/>
      <c r="S37" s="6"/>
      <c r="T37" s="7"/>
      <c r="U37" s="39"/>
      <c r="V37" s="6"/>
      <c r="W37" s="7"/>
      <c r="X37" s="39"/>
      <c r="Y37" s="6"/>
      <c r="Z37" s="39"/>
      <c r="AA37" s="6"/>
      <c r="AB37" s="7"/>
      <c r="AC37" s="7"/>
      <c r="AD37" s="6"/>
      <c r="AE37" s="7"/>
      <c r="AF37" s="7"/>
      <c r="AG37" s="6"/>
      <c r="AH37" s="7"/>
      <c r="AI37" s="7"/>
      <c r="AJ37" s="6"/>
      <c r="AK37" s="7"/>
      <c r="AL37" s="7"/>
      <c r="AM37" s="6"/>
      <c r="AN37" s="7"/>
      <c r="AO37" s="6"/>
      <c r="AP37" s="7"/>
      <c r="AQ37" s="6"/>
      <c r="AR37" s="7"/>
      <c r="AS37" s="6"/>
      <c r="AT37" s="7"/>
      <c r="AU37" s="13">
        <f t="shared" si="0"/>
        <v>0</v>
      </c>
      <c r="AV37" s="13"/>
    </row>
    <row r="38" spans="1:48" ht="12" customHeight="1">
      <c r="A38" s="5"/>
      <c r="B38" s="6"/>
      <c r="C38" s="18"/>
      <c r="D38" s="6"/>
      <c r="E38" s="7"/>
      <c r="F38" s="7"/>
      <c r="G38" s="6"/>
      <c r="H38" s="7"/>
      <c r="I38" s="6"/>
      <c r="J38" s="18"/>
      <c r="K38" s="6"/>
      <c r="L38" s="7"/>
      <c r="M38" s="7"/>
      <c r="N38" s="6"/>
      <c r="O38" s="7"/>
      <c r="P38" s="6"/>
      <c r="Q38" s="7"/>
      <c r="R38" s="39"/>
      <c r="S38" s="6"/>
      <c r="T38" s="7"/>
      <c r="U38" s="39"/>
      <c r="V38" s="6"/>
      <c r="W38" s="7"/>
      <c r="X38" s="39"/>
      <c r="Y38" s="6"/>
      <c r="Z38" s="39"/>
      <c r="AA38" s="6"/>
      <c r="AB38" s="7"/>
      <c r="AC38" s="7"/>
      <c r="AD38" s="6"/>
      <c r="AE38" s="7"/>
      <c r="AF38" s="7"/>
      <c r="AG38" s="6"/>
      <c r="AH38" s="7"/>
      <c r="AI38" s="7"/>
      <c r="AJ38" s="6"/>
      <c r="AK38" s="7"/>
      <c r="AL38" s="7"/>
      <c r="AM38" s="6"/>
      <c r="AN38" s="7"/>
      <c r="AO38" s="6"/>
      <c r="AP38" s="7"/>
      <c r="AQ38" s="6"/>
      <c r="AR38" s="7"/>
      <c r="AS38" s="6"/>
      <c r="AT38" s="7"/>
      <c r="AU38" s="13">
        <f t="shared" si="0"/>
        <v>0</v>
      </c>
      <c r="AV38" s="13"/>
    </row>
    <row r="39" spans="1:48" ht="12" customHeight="1">
      <c r="A39" s="5"/>
      <c r="B39" s="6"/>
      <c r="C39" s="18"/>
      <c r="D39" s="6"/>
      <c r="E39" s="7"/>
      <c r="F39" s="7"/>
      <c r="G39" s="6"/>
      <c r="H39" s="7"/>
      <c r="I39" s="6"/>
      <c r="J39" s="18"/>
      <c r="K39" s="6"/>
      <c r="L39" s="7"/>
      <c r="M39" s="7"/>
      <c r="N39" s="6"/>
      <c r="O39" s="7"/>
      <c r="P39" s="6"/>
      <c r="Q39" s="7"/>
      <c r="R39" s="39"/>
      <c r="S39" s="6"/>
      <c r="T39" s="7"/>
      <c r="U39" s="39"/>
      <c r="V39" s="6"/>
      <c r="W39" s="7"/>
      <c r="X39" s="39"/>
      <c r="Y39" s="6"/>
      <c r="Z39" s="39"/>
      <c r="AA39" s="6"/>
      <c r="AB39" s="7"/>
      <c r="AC39" s="7"/>
      <c r="AD39" s="6"/>
      <c r="AE39" s="7"/>
      <c r="AF39" s="7"/>
      <c r="AG39" s="6"/>
      <c r="AH39" s="7"/>
      <c r="AI39" s="7"/>
      <c r="AJ39" s="6"/>
      <c r="AK39" s="7"/>
      <c r="AL39" s="7"/>
      <c r="AM39" s="6"/>
      <c r="AN39" s="7"/>
      <c r="AO39" s="6"/>
      <c r="AP39" s="7"/>
      <c r="AQ39" s="6"/>
      <c r="AR39" s="7"/>
      <c r="AS39" s="6"/>
      <c r="AT39" s="7"/>
      <c r="AU39" s="13">
        <f t="shared" si="0"/>
        <v>0</v>
      </c>
      <c r="AV39" s="13"/>
    </row>
    <row r="40" spans="1:48" ht="12" customHeight="1">
      <c r="A40" s="5"/>
      <c r="B40" s="6"/>
      <c r="C40" s="18"/>
      <c r="D40" s="6"/>
      <c r="E40" s="7"/>
      <c r="F40" s="7"/>
      <c r="G40" s="6"/>
      <c r="H40" s="7"/>
      <c r="I40" s="6"/>
      <c r="J40" s="18"/>
      <c r="K40" s="6"/>
      <c r="L40" s="7"/>
      <c r="M40" s="7"/>
      <c r="N40" s="6"/>
      <c r="O40" s="7"/>
      <c r="P40" s="6"/>
      <c r="Q40" s="7"/>
      <c r="R40" s="39"/>
      <c r="S40" s="6"/>
      <c r="T40" s="7"/>
      <c r="U40" s="39"/>
      <c r="V40" s="6"/>
      <c r="W40" s="7"/>
      <c r="X40" s="39"/>
      <c r="Y40" s="6"/>
      <c r="Z40" s="39"/>
      <c r="AA40" s="6"/>
      <c r="AB40" s="7"/>
      <c r="AC40" s="7"/>
      <c r="AD40" s="6"/>
      <c r="AE40" s="7"/>
      <c r="AF40" s="7"/>
      <c r="AG40" s="6"/>
      <c r="AH40" s="7"/>
      <c r="AI40" s="7"/>
      <c r="AJ40" s="6"/>
      <c r="AK40" s="7"/>
      <c r="AL40" s="7"/>
      <c r="AM40" s="6"/>
      <c r="AN40" s="7"/>
      <c r="AO40" s="6"/>
      <c r="AP40" s="7"/>
      <c r="AQ40" s="6"/>
      <c r="AR40" s="7"/>
      <c r="AS40" s="6"/>
      <c r="AT40" s="7"/>
      <c r="AU40" s="13">
        <f t="shared" si="0"/>
        <v>0</v>
      </c>
      <c r="AV40" s="13"/>
    </row>
    <row r="41" spans="1:48" ht="12" customHeight="1">
      <c r="A41" s="5"/>
      <c r="B41" s="6"/>
      <c r="C41" s="18"/>
      <c r="D41" s="6"/>
      <c r="E41" s="7"/>
      <c r="F41" s="7"/>
      <c r="G41" s="6"/>
      <c r="H41" s="7"/>
      <c r="I41" s="6"/>
      <c r="J41" s="18"/>
      <c r="K41" s="6"/>
      <c r="L41" s="7"/>
      <c r="M41" s="7"/>
      <c r="N41" s="6"/>
      <c r="O41" s="7"/>
      <c r="P41" s="6"/>
      <c r="Q41" s="7"/>
      <c r="R41" s="39"/>
      <c r="S41" s="6"/>
      <c r="T41" s="7"/>
      <c r="U41" s="39"/>
      <c r="V41" s="6"/>
      <c r="W41" s="7"/>
      <c r="X41" s="39"/>
      <c r="Y41" s="6"/>
      <c r="Z41" s="39"/>
      <c r="AA41" s="6"/>
      <c r="AB41" s="7"/>
      <c r="AC41" s="7"/>
      <c r="AD41" s="6"/>
      <c r="AE41" s="7"/>
      <c r="AF41" s="7"/>
      <c r="AG41" s="6"/>
      <c r="AH41" s="7"/>
      <c r="AI41" s="7"/>
      <c r="AJ41" s="6"/>
      <c r="AK41" s="7"/>
      <c r="AL41" s="7"/>
      <c r="AM41" s="6"/>
      <c r="AN41" s="7"/>
      <c r="AO41" s="6"/>
      <c r="AP41" s="7"/>
      <c r="AQ41" s="6"/>
      <c r="AR41" s="7"/>
      <c r="AS41" s="6"/>
      <c r="AT41" s="7"/>
      <c r="AU41" s="13">
        <f t="shared" si="0"/>
        <v>0</v>
      </c>
      <c r="AV41" s="13"/>
    </row>
    <row r="42" spans="1:48" ht="12" customHeight="1">
      <c r="A42" s="5"/>
      <c r="B42" s="6"/>
      <c r="C42" s="18"/>
      <c r="D42" s="6"/>
      <c r="E42" s="7"/>
      <c r="F42" s="7"/>
      <c r="G42" s="6"/>
      <c r="H42" s="7"/>
      <c r="I42" s="6"/>
      <c r="J42" s="18"/>
      <c r="K42" s="6"/>
      <c r="L42" s="7"/>
      <c r="M42" s="7"/>
      <c r="N42" s="6"/>
      <c r="O42" s="7"/>
      <c r="P42" s="6"/>
      <c r="Q42" s="7"/>
      <c r="R42" s="39"/>
      <c r="S42" s="6"/>
      <c r="T42" s="7"/>
      <c r="U42" s="39"/>
      <c r="V42" s="6"/>
      <c r="W42" s="7"/>
      <c r="X42" s="39"/>
      <c r="Y42" s="6"/>
      <c r="Z42" s="39"/>
      <c r="AA42" s="6"/>
      <c r="AB42" s="7"/>
      <c r="AC42" s="7"/>
      <c r="AD42" s="6"/>
      <c r="AE42" s="7"/>
      <c r="AF42" s="7"/>
      <c r="AG42" s="6"/>
      <c r="AH42" s="7"/>
      <c r="AI42" s="7"/>
      <c r="AJ42" s="6"/>
      <c r="AK42" s="7"/>
      <c r="AL42" s="7"/>
      <c r="AM42" s="6"/>
      <c r="AN42" s="7"/>
      <c r="AO42" s="6"/>
      <c r="AP42" s="7"/>
      <c r="AQ42" s="6"/>
      <c r="AR42" s="7"/>
      <c r="AS42" s="6"/>
      <c r="AT42" s="7"/>
      <c r="AU42" s="13">
        <f t="shared" si="0"/>
        <v>0</v>
      </c>
      <c r="AV42" s="13"/>
    </row>
    <row r="43" spans="1:48" ht="12" customHeight="1">
      <c r="A43" s="5"/>
      <c r="B43" s="6"/>
      <c r="C43" s="18"/>
      <c r="D43" s="6"/>
      <c r="E43" s="7"/>
      <c r="F43" s="7"/>
      <c r="G43" s="6"/>
      <c r="H43" s="7"/>
      <c r="I43" s="6"/>
      <c r="J43" s="18"/>
      <c r="K43" s="6"/>
      <c r="L43" s="7"/>
      <c r="M43" s="7"/>
      <c r="N43" s="6"/>
      <c r="O43" s="7"/>
      <c r="P43" s="6"/>
      <c r="Q43" s="7"/>
      <c r="R43" s="39"/>
      <c r="S43" s="6"/>
      <c r="T43" s="7"/>
      <c r="U43" s="39"/>
      <c r="V43" s="6"/>
      <c r="W43" s="7"/>
      <c r="X43" s="39"/>
      <c r="Y43" s="6"/>
      <c r="Z43" s="39"/>
      <c r="AA43" s="6"/>
      <c r="AB43" s="7"/>
      <c r="AC43" s="7"/>
      <c r="AD43" s="6"/>
      <c r="AE43" s="7"/>
      <c r="AF43" s="7"/>
      <c r="AG43" s="6"/>
      <c r="AH43" s="7"/>
      <c r="AI43" s="7"/>
      <c r="AJ43" s="6"/>
      <c r="AK43" s="7"/>
      <c r="AL43" s="7"/>
      <c r="AM43" s="6"/>
      <c r="AN43" s="7"/>
      <c r="AO43" s="6"/>
      <c r="AP43" s="7"/>
      <c r="AQ43" s="6"/>
      <c r="AR43" s="7"/>
      <c r="AS43" s="6"/>
      <c r="AT43" s="7"/>
      <c r="AU43" s="13">
        <f t="shared" si="0"/>
        <v>0</v>
      </c>
      <c r="AV43" s="13"/>
    </row>
    <row r="44" spans="1:48" ht="12" customHeight="1">
      <c r="A44" s="5"/>
      <c r="B44" s="6"/>
      <c r="C44" s="18"/>
      <c r="D44" s="6"/>
      <c r="E44" s="7"/>
      <c r="F44" s="7"/>
      <c r="G44" s="6"/>
      <c r="H44" s="7"/>
      <c r="I44" s="6"/>
      <c r="J44" s="18"/>
      <c r="K44" s="6"/>
      <c r="L44" s="7"/>
      <c r="M44" s="7"/>
      <c r="N44" s="6"/>
      <c r="O44" s="7"/>
      <c r="P44" s="6"/>
      <c r="Q44" s="7"/>
      <c r="R44" s="39"/>
      <c r="S44" s="6"/>
      <c r="T44" s="7"/>
      <c r="U44" s="39"/>
      <c r="V44" s="6"/>
      <c r="W44" s="7"/>
      <c r="X44" s="39"/>
      <c r="Y44" s="6"/>
      <c r="Z44" s="39"/>
      <c r="AA44" s="6"/>
      <c r="AB44" s="7"/>
      <c r="AC44" s="7"/>
      <c r="AD44" s="6"/>
      <c r="AE44" s="7"/>
      <c r="AF44" s="7"/>
      <c r="AG44" s="6"/>
      <c r="AH44" s="7"/>
      <c r="AI44" s="7"/>
      <c r="AJ44" s="6"/>
      <c r="AK44" s="7"/>
      <c r="AL44" s="7"/>
      <c r="AM44" s="6"/>
      <c r="AN44" s="7"/>
      <c r="AO44" s="6"/>
      <c r="AP44" s="7"/>
      <c r="AQ44" s="6"/>
      <c r="AR44" s="7"/>
      <c r="AS44" s="6"/>
      <c r="AT44" s="7"/>
      <c r="AU44" s="13">
        <f t="shared" si="0"/>
        <v>0</v>
      </c>
      <c r="AV44" s="13"/>
    </row>
    <row r="45" spans="1:48" ht="12" customHeight="1">
      <c r="A45" s="26"/>
      <c r="B45" s="23"/>
      <c r="C45" s="19"/>
      <c r="D45" s="44"/>
      <c r="E45" s="45"/>
      <c r="F45" s="31"/>
      <c r="G45" s="23"/>
      <c r="H45" s="31"/>
      <c r="I45" s="23"/>
      <c r="J45" s="19"/>
      <c r="K45" s="44"/>
      <c r="L45" s="45"/>
      <c r="M45" s="31"/>
      <c r="N45" s="23"/>
      <c r="O45" s="31"/>
      <c r="P45" s="44"/>
      <c r="Q45" s="45"/>
      <c r="R45" s="40"/>
      <c r="S45" s="44"/>
      <c r="T45" s="45"/>
      <c r="U45" s="40"/>
      <c r="V45" s="44"/>
      <c r="W45" s="45"/>
      <c r="X45" s="40"/>
      <c r="Y45" s="23"/>
      <c r="Z45" s="40"/>
      <c r="AA45" s="44"/>
      <c r="AB45" s="45"/>
      <c r="AC45" s="31"/>
      <c r="AD45" s="44"/>
      <c r="AE45" s="45"/>
      <c r="AF45" s="31"/>
      <c r="AG45" s="44"/>
      <c r="AH45" s="45"/>
      <c r="AI45" s="31"/>
      <c r="AJ45" s="44"/>
      <c r="AK45" s="45"/>
      <c r="AL45" s="31"/>
      <c r="AM45" s="23"/>
      <c r="AN45" s="31"/>
      <c r="AO45" s="23"/>
      <c r="AP45" s="31"/>
      <c r="AQ45" s="23"/>
      <c r="AR45" s="31"/>
      <c r="AS45" s="23"/>
      <c r="AT45" s="31"/>
      <c r="AU45" s="24">
        <f t="shared" si="0"/>
        <v>0</v>
      </c>
      <c r="AV45" s="24"/>
    </row>
  </sheetData>
  <sheetProtection/>
  <mergeCells count="56">
    <mergeCell ref="AQ2:AR2"/>
    <mergeCell ref="AQ3:AR3"/>
    <mergeCell ref="AM1:AN1"/>
    <mergeCell ref="AM2:AN2"/>
    <mergeCell ref="AM3:AN3"/>
    <mergeCell ref="AJ1:AL1"/>
    <mergeCell ref="AJ2:AL2"/>
    <mergeCell ref="AJ3:AL3"/>
    <mergeCell ref="AS1:AT1"/>
    <mergeCell ref="AS2:AT2"/>
    <mergeCell ref="AS3:AT3"/>
    <mergeCell ref="AO1:AP1"/>
    <mergeCell ref="AO2:AP2"/>
    <mergeCell ref="AO3:AP3"/>
    <mergeCell ref="AQ1:AR1"/>
    <mergeCell ref="AG1:AI1"/>
    <mergeCell ref="AG2:AI2"/>
    <mergeCell ref="AG3:AI3"/>
    <mergeCell ref="AA1:AC1"/>
    <mergeCell ref="AA2:AC2"/>
    <mergeCell ref="AA3:AC3"/>
    <mergeCell ref="AD1:AF1"/>
    <mergeCell ref="AD2:AF2"/>
    <mergeCell ref="AD3:AF3"/>
    <mergeCell ref="K1:M1"/>
    <mergeCell ref="K2:M2"/>
    <mergeCell ref="K3:M3"/>
    <mergeCell ref="A1:A2"/>
    <mergeCell ref="B1:C1"/>
    <mergeCell ref="D1:F1"/>
    <mergeCell ref="G1:H1"/>
    <mergeCell ref="B2:C2"/>
    <mergeCell ref="B3:C3"/>
    <mergeCell ref="D2:F2"/>
    <mergeCell ref="D3:F3"/>
    <mergeCell ref="G2:H2"/>
    <mergeCell ref="G3:H3"/>
    <mergeCell ref="I1:J1"/>
    <mergeCell ref="I2:J2"/>
    <mergeCell ref="I3:J3"/>
    <mergeCell ref="V1:X1"/>
    <mergeCell ref="N1:O1"/>
    <mergeCell ref="N2:O2"/>
    <mergeCell ref="N3:O3"/>
    <mergeCell ref="V2:X2"/>
    <mergeCell ref="V3:X3"/>
    <mergeCell ref="AU1:AV3"/>
    <mergeCell ref="P1:R1"/>
    <mergeCell ref="P2:R2"/>
    <mergeCell ref="P3:R3"/>
    <mergeCell ref="Y1:Z1"/>
    <mergeCell ref="Y2:Z2"/>
    <mergeCell ref="Y3:Z3"/>
    <mergeCell ref="S1:U1"/>
    <mergeCell ref="S2:U2"/>
    <mergeCell ref="S3:U3"/>
  </mergeCells>
  <printOptions/>
  <pageMargins left="0.75" right="0.75" top="0.1968503937007874" bottom="0.1968503937007874" header="0.1968503937007874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F.G.P.A.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 del Campo</dc:creator>
  <cp:keywords/>
  <dc:description/>
  <cp:lastModifiedBy>Borja</cp:lastModifiedBy>
  <cp:lastPrinted>2008-10-28T09:59:19Z</cp:lastPrinted>
  <dcterms:created xsi:type="dcterms:W3CDTF">1999-02-19T11:00:04Z</dcterms:created>
  <dcterms:modified xsi:type="dcterms:W3CDTF">2008-10-28T09:59:21Z</dcterms:modified>
  <cp:category/>
  <cp:version/>
  <cp:contentType/>
  <cp:contentStatus/>
</cp:coreProperties>
</file>